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504" windowWidth="17916" windowHeight="12372" activeTab="2"/>
  </bookViews>
  <sheets>
    <sheet name="Rekapitulace stavby" sheetId="1" r:id="rId1"/>
    <sheet name="SO-01a - Cesta Za Rybníky..." sheetId="2" r:id="rId2"/>
    <sheet name="VON - Vedlejší a ostatní ..." sheetId="3" r:id="rId3"/>
    <sheet name="Pokyny pro vyplnění" sheetId="4" r:id="rId4"/>
  </sheets>
  <definedNames>
    <definedName name="_xlnm._FilterDatabase" localSheetId="1" hidden="1">'SO-01a - Cesta Za Rybníky...'!$C$83:$K$83</definedName>
    <definedName name="_xlnm._FilterDatabase" localSheetId="2" hidden="1">'VON - Vedlejší a ostatní ...'!$C$78:$K$78</definedName>
    <definedName name="_xlnm.Print_Titles" localSheetId="0">'Rekapitulace stavby'!$49:$49</definedName>
    <definedName name="_xlnm.Print_Titles" localSheetId="1">'SO-01a - Cesta Za Rybníky...'!$83:$83</definedName>
    <definedName name="_xlnm.Print_Titles" localSheetId="2">'VON - Vedlejší a ostatní ...'!$78:$78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  <definedName name="_xlnm.Print_Area" localSheetId="1">'SO-01a - Cesta Za Rybníky...'!$C$4:$J$36,'SO-01a - Cesta Za Rybníky...'!$C$42:$J$65,'SO-01a - Cesta Za Rybníky...'!$C$71:$K$216</definedName>
    <definedName name="_xlnm.Print_Area" localSheetId="2">'VON - Vedlejší a ostatní ...'!$C$4:$J$36,'VON - Vedlejší a ostatní ...'!$C$42:$J$60,'VON - Vedlejší a ostatní ...'!$C$66:$K$95</definedName>
  </definedNames>
  <calcPr calcId="125725"/>
</workbook>
</file>

<file path=xl/calcChain.xml><?xml version="1.0" encoding="utf-8"?>
<calcChain xmlns="http://schemas.openxmlformats.org/spreadsheetml/2006/main">
  <c r="AY53" i="1"/>
  <c r="AX53"/>
  <c r="BI95" i="3"/>
  <c r="BH95"/>
  <c r="BG95"/>
  <c r="BF95"/>
  <c r="T95"/>
  <c r="R95"/>
  <c r="P95"/>
  <c r="BK95"/>
  <c r="J95"/>
  <c r="BE95" s="1"/>
  <c r="BI93"/>
  <c r="BH93"/>
  <c r="BG93"/>
  <c r="BF93"/>
  <c r="T93"/>
  <c r="R93"/>
  <c r="P93"/>
  <c r="BK93"/>
  <c r="J93"/>
  <c r="BE93" s="1"/>
  <c r="BI92"/>
  <c r="BH92"/>
  <c r="BG92"/>
  <c r="BF92"/>
  <c r="BE92"/>
  <c r="T92"/>
  <c r="R92"/>
  <c r="P92"/>
  <c r="BK92"/>
  <c r="J92"/>
  <c r="BI91"/>
  <c r="BH91"/>
  <c r="BG91"/>
  <c r="BF91"/>
  <c r="T91"/>
  <c r="R91"/>
  <c r="P91"/>
  <c r="BK91"/>
  <c r="J91"/>
  <c r="BE91" s="1"/>
  <c r="BI89"/>
  <c r="BH89"/>
  <c r="BG89"/>
  <c r="BF89"/>
  <c r="BE89"/>
  <c r="T89"/>
  <c r="R89"/>
  <c r="P89"/>
  <c r="BK89"/>
  <c r="J89"/>
  <c r="BI87"/>
  <c r="BH87"/>
  <c r="BG87"/>
  <c r="BF87"/>
  <c r="T87"/>
  <c r="R87"/>
  <c r="P87"/>
  <c r="BK87"/>
  <c r="J87"/>
  <c r="BE87" s="1"/>
  <c r="BI85"/>
  <c r="BH85"/>
  <c r="BG85"/>
  <c r="BF85"/>
  <c r="BE85"/>
  <c r="T85"/>
  <c r="T84" s="1"/>
  <c r="R85"/>
  <c r="R84" s="1"/>
  <c r="P85"/>
  <c r="P84" s="1"/>
  <c r="BK85"/>
  <c r="BK84" s="1"/>
  <c r="J84" s="1"/>
  <c r="J59" s="1"/>
  <c r="J85"/>
  <c r="BI82"/>
  <c r="F34" s="1"/>
  <c r="BD53" i="1" s="1"/>
  <c r="BH82" i="3"/>
  <c r="F33" s="1"/>
  <c r="BC53" i="1" s="1"/>
  <c r="BG82" i="3"/>
  <c r="F32" s="1"/>
  <c r="BB53" i="1" s="1"/>
  <c r="BF82" i="3"/>
  <c r="F31" s="1"/>
  <c r="BA53" i="1" s="1"/>
  <c r="BE82" i="3"/>
  <c r="T82"/>
  <c r="T81" s="1"/>
  <c r="T80" s="1"/>
  <c r="T79" s="1"/>
  <c r="R82"/>
  <c r="R81" s="1"/>
  <c r="R80" s="1"/>
  <c r="R79" s="1"/>
  <c r="P82"/>
  <c r="P81" s="1"/>
  <c r="BK82"/>
  <c r="BK81" s="1"/>
  <c r="J82"/>
  <c r="J75"/>
  <c r="F75"/>
  <c r="F73"/>
  <c r="E71"/>
  <c r="J51"/>
  <c r="F51"/>
  <c r="F49"/>
  <c r="E47"/>
  <c r="J18"/>
  <c r="E18"/>
  <c r="F76" s="1"/>
  <c r="J17"/>
  <c r="J12"/>
  <c r="J73" s="1"/>
  <c r="E7"/>
  <c r="E69" s="1"/>
  <c r="T215" i="2"/>
  <c r="AY52" i="1"/>
  <c r="AX52"/>
  <c r="BI216" i="2"/>
  <c r="BH216"/>
  <c r="BG216"/>
  <c r="BF216"/>
  <c r="BE216"/>
  <c r="T216"/>
  <c r="R216"/>
  <c r="R215" s="1"/>
  <c r="P216"/>
  <c r="P215" s="1"/>
  <c r="BK216"/>
  <c r="BK215" s="1"/>
  <c r="J215" s="1"/>
  <c r="J64" s="1"/>
  <c r="J216"/>
  <c r="BI214"/>
  <c r="BH214"/>
  <c r="BG214"/>
  <c r="BF214"/>
  <c r="BE214"/>
  <c r="T214"/>
  <c r="R214"/>
  <c r="P214"/>
  <c r="BK214"/>
  <c r="J214"/>
  <c r="BI209"/>
  <c r="BH209"/>
  <c r="BG209"/>
  <c r="BF209"/>
  <c r="T209"/>
  <c r="T208" s="1"/>
  <c r="R209"/>
  <c r="R208" s="1"/>
  <c r="P209"/>
  <c r="P208" s="1"/>
  <c r="BK209"/>
  <c r="BK208" s="1"/>
  <c r="J208" s="1"/>
  <c r="J63" s="1"/>
  <c r="J209"/>
  <c r="BE209" s="1"/>
  <c r="BI206"/>
  <c r="BH206"/>
  <c r="BG206"/>
  <c r="BF206"/>
  <c r="BE206"/>
  <c r="T206"/>
  <c r="R206"/>
  <c r="P206"/>
  <c r="BK206"/>
  <c r="J206"/>
  <c r="BI205"/>
  <c r="BH205"/>
  <c r="BG205"/>
  <c r="BF205"/>
  <c r="T205"/>
  <c r="R205"/>
  <c r="P205"/>
  <c r="BK205"/>
  <c r="J205"/>
  <c r="BE205" s="1"/>
  <c r="BI204"/>
  <c r="BH204"/>
  <c r="BG204"/>
  <c r="BF204"/>
  <c r="BE204"/>
  <c r="T204"/>
  <c r="T203" s="1"/>
  <c r="R204"/>
  <c r="R203" s="1"/>
  <c r="P204"/>
  <c r="P203" s="1"/>
  <c r="BK204"/>
  <c r="BK203" s="1"/>
  <c r="J203" s="1"/>
  <c r="J62" s="1"/>
  <c r="J204"/>
  <c r="BI202"/>
  <c r="BH202"/>
  <c r="BG202"/>
  <c r="BF202"/>
  <c r="BE202"/>
  <c r="T202"/>
  <c r="R202"/>
  <c r="P202"/>
  <c r="BK202"/>
  <c r="J202"/>
  <c r="BI200"/>
  <c r="BH200"/>
  <c r="BG200"/>
  <c r="BF200"/>
  <c r="T200"/>
  <c r="R200"/>
  <c r="P200"/>
  <c r="BK200"/>
  <c r="J200"/>
  <c r="BE200" s="1"/>
  <c r="BI198"/>
  <c r="BH198"/>
  <c r="BG198"/>
  <c r="BF198"/>
  <c r="BE198"/>
  <c r="T198"/>
  <c r="R198"/>
  <c r="P198"/>
  <c r="BK198"/>
  <c r="J198"/>
  <c r="BI196"/>
  <c r="BH196"/>
  <c r="BG196"/>
  <c r="BF196"/>
  <c r="T196"/>
  <c r="T195" s="1"/>
  <c r="R196"/>
  <c r="R195" s="1"/>
  <c r="P196"/>
  <c r="P195" s="1"/>
  <c r="BK196"/>
  <c r="BK195" s="1"/>
  <c r="J195" s="1"/>
  <c r="J61" s="1"/>
  <c r="J196"/>
  <c r="BE196" s="1"/>
  <c r="BI193"/>
  <c r="BH193"/>
  <c r="BG193"/>
  <c r="BF193"/>
  <c r="BE193"/>
  <c r="T193"/>
  <c r="R193"/>
  <c r="P193"/>
  <c r="BK193"/>
  <c r="J193"/>
  <c r="BI190"/>
  <c r="BH190"/>
  <c r="BG190"/>
  <c r="BF190"/>
  <c r="T190"/>
  <c r="R190"/>
  <c r="P190"/>
  <c r="BK190"/>
  <c r="J190"/>
  <c r="BE190" s="1"/>
  <c r="BI187"/>
  <c r="BH187"/>
  <c r="BG187"/>
  <c r="BF187"/>
  <c r="BE187"/>
  <c r="T187"/>
  <c r="R187"/>
  <c r="P187"/>
  <c r="BK187"/>
  <c r="J187"/>
  <c r="BI184"/>
  <c r="BH184"/>
  <c r="BG184"/>
  <c r="BF184"/>
  <c r="T184"/>
  <c r="R184"/>
  <c r="P184"/>
  <c r="BK184"/>
  <c r="J184"/>
  <c r="BE184" s="1"/>
  <c r="BI181"/>
  <c r="BH181"/>
  <c r="BG181"/>
  <c r="BF181"/>
  <c r="BE181"/>
  <c r="T181"/>
  <c r="R181"/>
  <c r="P181"/>
  <c r="BK181"/>
  <c r="J181"/>
  <c r="BI178"/>
  <c r="BH178"/>
  <c r="BG178"/>
  <c r="BF178"/>
  <c r="T178"/>
  <c r="R178"/>
  <c r="P178"/>
  <c r="BK178"/>
  <c r="J178"/>
  <c r="BE178" s="1"/>
  <c r="BI174"/>
  <c r="BH174"/>
  <c r="BG174"/>
  <c r="BF174"/>
  <c r="BE174"/>
  <c r="T174"/>
  <c r="R174"/>
  <c r="P174"/>
  <c r="BK174"/>
  <c r="J174"/>
  <c r="BI171"/>
  <c r="BH171"/>
  <c r="BG171"/>
  <c r="BF171"/>
  <c r="T171"/>
  <c r="R171"/>
  <c r="P171"/>
  <c r="BK171"/>
  <c r="J171"/>
  <c r="BE171" s="1"/>
  <c r="BI168"/>
  <c r="BH168"/>
  <c r="BG168"/>
  <c r="BF168"/>
  <c r="BE168"/>
  <c r="T168"/>
  <c r="R168"/>
  <c r="P168"/>
  <c r="BK168"/>
  <c r="J168"/>
  <c r="BI166"/>
  <c r="BH166"/>
  <c r="BG166"/>
  <c r="BF166"/>
  <c r="T166"/>
  <c r="R166"/>
  <c r="P166"/>
  <c r="BK166"/>
  <c r="J166"/>
  <c r="BE166" s="1"/>
  <c r="BI163"/>
  <c r="BH163"/>
  <c r="BG163"/>
  <c r="BF163"/>
  <c r="BE163"/>
  <c r="T163"/>
  <c r="T162" s="1"/>
  <c r="R163"/>
  <c r="R162" s="1"/>
  <c r="P163"/>
  <c r="P162" s="1"/>
  <c r="BK163"/>
  <c r="BK162" s="1"/>
  <c r="J162" s="1"/>
  <c r="J60" s="1"/>
  <c r="J163"/>
  <c r="BI160"/>
  <c r="BH160"/>
  <c r="BG160"/>
  <c r="BF160"/>
  <c r="BE160"/>
  <c r="T160"/>
  <c r="R160"/>
  <c r="P160"/>
  <c r="BK160"/>
  <c r="J160"/>
  <c r="BI158"/>
  <c r="BH158"/>
  <c r="BG158"/>
  <c r="BF158"/>
  <c r="T158"/>
  <c r="R158"/>
  <c r="P158"/>
  <c r="BK158"/>
  <c r="J158"/>
  <c r="BE158" s="1"/>
  <c r="BI156"/>
  <c r="BH156"/>
  <c r="BG156"/>
  <c r="BF156"/>
  <c r="BE156"/>
  <c r="T156"/>
  <c r="R156"/>
  <c r="P156"/>
  <c r="BK156"/>
  <c r="J156"/>
  <c r="BI154"/>
  <c r="BH154"/>
  <c r="BG154"/>
  <c r="BF154"/>
  <c r="T154"/>
  <c r="R154"/>
  <c r="P154"/>
  <c r="BK154"/>
  <c r="J154"/>
  <c r="BE154" s="1"/>
  <c r="BI152"/>
  <c r="BH152"/>
  <c r="BG152"/>
  <c r="BF152"/>
  <c r="BE152"/>
  <c r="T152"/>
  <c r="T151" s="1"/>
  <c r="R152"/>
  <c r="R151" s="1"/>
  <c r="P152"/>
  <c r="P151" s="1"/>
  <c r="BK152"/>
  <c r="BK151" s="1"/>
  <c r="J151" s="1"/>
  <c r="J59" s="1"/>
  <c r="J152"/>
  <c r="BI149"/>
  <c r="BH149"/>
  <c r="BG149"/>
  <c r="BF149"/>
  <c r="T149"/>
  <c r="R149"/>
  <c r="P149"/>
  <c r="BK149"/>
  <c r="J149"/>
  <c r="BE149" s="1"/>
  <c r="BI147"/>
  <c r="BH147"/>
  <c r="BG147"/>
  <c r="BF147"/>
  <c r="BE147"/>
  <c r="T147"/>
  <c r="R147"/>
  <c r="P147"/>
  <c r="BK147"/>
  <c r="J147"/>
  <c r="BI145"/>
  <c r="BH145"/>
  <c r="BG145"/>
  <c r="BF145"/>
  <c r="T145"/>
  <c r="R145"/>
  <c r="P145"/>
  <c r="BK145"/>
  <c r="J145"/>
  <c r="BE145" s="1"/>
  <c r="BI139"/>
  <c r="BH139"/>
  <c r="BG139"/>
  <c r="BF139"/>
  <c r="BE139"/>
  <c r="T139"/>
  <c r="R139"/>
  <c r="P139"/>
  <c r="BK139"/>
  <c r="J139"/>
  <c r="BI137"/>
  <c r="BH137"/>
  <c r="BG137"/>
  <c r="BF137"/>
  <c r="T137"/>
  <c r="R137"/>
  <c r="P137"/>
  <c r="BK137"/>
  <c r="J137"/>
  <c r="BE137" s="1"/>
  <c r="BI135"/>
  <c r="BH135"/>
  <c r="BG135"/>
  <c r="BF135"/>
  <c r="BE135"/>
  <c r="T135"/>
  <c r="R135"/>
  <c r="P135"/>
  <c r="BK135"/>
  <c r="J135"/>
  <c r="BI133"/>
  <c r="BH133"/>
  <c r="BG133"/>
  <c r="BF133"/>
  <c r="BE133"/>
  <c r="T133"/>
  <c r="R133"/>
  <c r="P133"/>
  <c r="BK133"/>
  <c r="J133"/>
  <c r="BI131"/>
  <c r="BH131"/>
  <c r="BG131"/>
  <c r="BF131"/>
  <c r="BE131"/>
  <c r="T131"/>
  <c r="R131"/>
  <c r="P131"/>
  <c r="BK131"/>
  <c r="J131"/>
  <c r="BI129"/>
  <c r="BH129"/>
  <c r="BG129"/>
  <c r="BF129"/>
  <c r="BE129"/>
  <c r="T129"/>
  <c r="R129"/>
  <c r="P129"/>
  <c r="BK129"/>
  <c r="J129"/>
  <c r="BI127"/>
  <c r="BH127"/>
  <c r="BG127"/>
  <c r="BF127"/>
  <c r="BE127"/>
  <c r="T127"/>
  <c r="R127"/>
  <c r="P127"/>
  <c r="BK127"/>
  <c r="J127"/>
  <c r="BI125"/>
  <c r="BH125"/>
  <c r="BG125"/>
  <c r="BF125"/>
  <c r="BE125"/>
  <c r="T125"/>
  <c r="R125"/>
  <c r="P125"/>
  <c r="BK125"/>
  <c r="J125"/>
  <c r="BI122"/>
  <c r="BH122"/>
  <c r="BG122"/>
  <c r="BF122"/>
  <c r="BE122"/>
  <c r="T122"/>
  <c r="R122"/>
  <c r="P122"/>
  <c r="BK122"/>
  <c r="J122"/>
  <c r="BI120"/>
  <c r="BH120"/>
  <c r="BG120"/>
  <c r="BF120"/>
  <c r="BE120"/>
  <c r="T120"/>
  <c r="R120"/>
  <c r="P120"/>
  <c r="BK120"/>
  <c r="J120"/>
  <c r="BI118"/>
  <c r="BH118"/>
  <c r="BG118"/>
  <c r="BF118"/>
  <c r="BE118"/>
  <c r="T118"/>
  <c r="R118"/>
  <c r="P118"/>
  <c r="BK118"/>
  <c r="J118"/>
  <c r="BI116"/>
  <c r="BH116"/>
  <c r="BG116"/>
  <c r="BF116"/>
  <c r="BE116"/>
  <c r="T116"/>
  <c r="R116"/>
  <c r="P116"/>
  <c r="BK116"/>
  <c r="J116"/>
  <c r="BI114"/>
  <c r="BH114"/>
  <c r="BG114"/>
  <c r="BF114"/>
  <c r="BE114"/>
  <c r="T114"/>
  <c r="R114"/>
  <c r="P114"/>
  <c r="BK114"/>
  <c r="J114"/>
  <c r="BI112"/>
  <c r="BH112"/>
  <c r="BG112"/>
  <c r="BF112"/>
  <c r="BE112"/>
  <c r="T112"/>
  <c r="R112"/>
  <c r="P112"/>
  <c r="BK112"/>
  <c r="J112"/>
  <c r="BI110"/>
  <c r="BH110"/>
  <c r="BG110"/>
  <c r="BF110"/>
  <c r="BE110"/>
  <c r="T110"/>
  <c r="R110"/>
  <c r="P110"/>
  <c r="BK110"/>
  <c r="J110"/>
  <c r="BI108"/>
  <c r="BH108"/>
  <c r="BG108"/>
  <c r="BF108"/>
  <c r="BE108"/>
  <c r="T108"/>
  <c r="R108"/>
  <c r="P108"/>
  <c r="BK108"/>
  <c r="J108"/>
  <c r="BI106"/>
  <c r="BH106"/>
  <c r="BG106"/>
  <c r="BF106"/>
  <c r="BE106"/>
  <c r="T106"/>
  <c r="R106"/>
  <c r="P106"/>
  <c r="BK106"/>
  <c r="J106"/>
  <c r="BI103"/>
  <c r="BH103"/>
  <c r="BG103"/>
  <c r="BF103"/>
  <c r="BE103"/>
  <c r="T103"/>
  <c r="R103"/>
  <c r="P103"/>
  <c r="BK103"/>
  <c r="J103"/>
  <c r="BI101"/>
  <c r="BH101"/>
  <c r="BG101"/>
  <c r="BF101"/>
  <c r="BE101"/>
  <c r="T101"/>
  <c r="R101"/>
  <c r="P101"/>
  <c r="BK101"/>
  <c r="J101"/>
  <c r="BI99"/>
  <c r="BH99"/>
  <c r="BG99"/>
  <c r="BF99"/>
  <c r="BE99"/>
  <c r="T99"/>
  <c r="R99"/>
  <c r="P99"/>
  <c r="BK99"/>
  <c r="J99"/>
  <c r="BI95"/>
  <c r="BH95"/>
  <c r="BG95"/>
  <c r="BF95"/>
  <c r="BE95"/>
  <c r="T95"/>
  <c r="R95"/>
  <c r="P95"/>
  <c r="BK95"/>
  <c r="J95"/>
  <c r="BI93"/>
  <c r="BH93"/>
  <c r="BG93"/>
  <c r="BF93"/>
  <c r="BE93"/>
  <c r="T93"/>
  <c r="R93"/>
  <c r="P93"/>
  <c r="BK93"/>
  <c r="J93"/>
  <c r="BI91"/>
  <c r="BH91"/>
  <c r="BG91"/>
  <c r="BF91"/>
  <c r="BE91"/>
  <c r="T91"/>
  <c r="R91"/>
  <c r="P91"/>
  <c r="BK91"/>
  <c r="J91"/>
  <c r="BI90"/>
  <c r="BH90"/>
  <c r="BG90"/>
  <c r="BF90"/>
  <c r="BE90"/>
  <c r="T90"/>
  <c r="R90"/>
  <c r="P90"/>
  <c r="BK90"/>
  <c r="J90"/>
  <c r="BI89"/>
  <c r="BH89"/>
  <c r="BG89"/>
  <c r="BF89"/>
  <c r="BE89"/>
  <c r="T89"/>
  <c r="R89"/>
  <c r="P89"/>
  <c r="BK89"/>
  <c r="J89"/>
  <c r="BI87"/>
  <c r="F34" s="1"/>
  <c r="BD52" i="1" s="1"/>
  <c r="BD51" s="1"/>
  <c r="W30" s="1"/>
  <c r="BH87" i="2"/>
  <c r="F33" s="1"/>
  <c r="BC52" i="1" s="1"/>
  <c r="BC51" s="1"/>
  <c r="BG87" i="2"/>
  <c r="F32" s="1"/>
  <c r="BB52" i="1" s="1"/>
  <c r="BB51" s="1"/>
  <c r="BF87" i="2"/>
  <c r="F31" s="1"/>
  <c r="BA52" i="1" s="1"/>
  <c r="BA51" s="1"/>
  <c r="BE87" i="2"/>
  <c r="T87"/>
  <c r="T86" s="1"/>
  <c r="T85" s="1"/>
  <c r="T84" s="1"/>
  <c r="R87"/>
  <c r="R86" s="1"/>
  <c r="R85" s="1"/>
  <c r="R84" s="1"/>
  <c r="P87"/>
  <c r="P86" s="1"/>
  <c r="BK87"/>
  <c r="BK86" s="1"/>
  <c r="J87"/>
  <c r="J80"/>
  <c r="F80"/>
  <c r="F78"/>
  <c r="E76"/>
  <c r="E74"/>
  <c r="J51"/>
  <c r="F51"/>
  <c r="F49"/>
  <c r="E47"/>
  <c r="E45"/>
  <c r="J18"/>
  <c r="E18"/>
  <c r="F81" s="1"/>
  <c r="J17"/>
  <c r="J12"/>
  <c r="J78" s="1"/>
  <c r="E7"/>
  <c r="AS51" i="1"/>
  <c r="L47"/>
  <c r="AM46"/>
  <c r="L46"/>
  <c r="AM44"/>
  <c r="L44"/>
  <c r="L42"/>
  <c r="L41"/>
  <c r="W29" l="1"/>
  <c r="AY51"/>
  <c r="BK85" i="2"/>
  <c r="J86"/>
  <c r="J58" s="1"/>
  <c r="BK80" i="3"/>
  <c r="J81"/>
  <c r="J58" s="1"/>
  <c r="P85" i="2"/>
  <c r="P84" s="1"/>
  <c r="AU52" i="1" s="1"/>
  <c r="F30" i="2"/>
  <c r="AZ52" i="1" s="1"/>
  <c r="AZ51" s="1"/>
  <c r="F30" i="3"/>
  <c r="AZ53" i="1" s="1"/>
  <c r="W28"/>
  <c r="AX51"/>
  <c r="AW51"/>
  <c r="AK27" s="1"/>
  <c r="W27"/>
  <c r="P80" i="3"/>
  <c r="P79" s="1"/>
  <c r="AU53" i="1" s="1"/>
  <c r="J31" i="2"/>
  <c r="AW52" i="1" s="1"/>
  <c r="E45" i="3"/>
  <c r="J31"/>
  <c r="AW53" i="1" s="1"/>
  <c r="J49" i="2"/>
  <c r="F52"/>
  <c r="J49" i="3"/>
  <c r="J30" i="2"/>
  <c r="AV52" i="1" s="1"/>
  <c r="F52" i="3"/>
  <c r="J30"/>
  <c r="AV53" i="1" s="1"/>
  <c r="AT53" s="1"/>
  <c r="W26" l="1"/>
  <c r="AV51"/>
  <c r="BK79" i="3"/>
  <c r="J79" s="1"/>
  <c r="J80"/>
  <c r="J57" s="1"/>
  <c r="AT52" i="1"/>
  <c r="BK84" i="2"/>
  <c r="J84" s="1"/>
  <c r="J85"/>
  <c r="J57" s="1"/>
  <c r="AU51" i="1"/>
  <c r="J56" i="2" l="1"/>
  <c r="J27"/>
  <c r="AK26" i="1"/>
  <c r="AT51"/>
  <c r="J56" i="3"/>
  <c r="J27"/>
  <c r="AG53" i="1" l="1"/>
  <c r="AN53" s="1"/>
  <c r="J36" i="3"/>
  <c r="AG52" i="1"/>
  <c r="J36" i="2"/>
  <c r="AG51" i="1" l="1"/>
  <c r="AN52"/>
  <c r="AN51" l="1"/>
  <c r="AK23"/>
  <c r="AK32" s="1"/>
</calcChain>
</file>

<file path=xl/sharedStrings.xml><?xml version="1.0" encoding="utf-8"?>
<sst xmlns="http://schemas.openxmlformats.org/spreadsheetml/2006/main" count="2462" uniqueCount="642">
  <si>
    <t>Export VZ</t>
  </si>
  <si>
    <t>List obsahuje:</t>
  </si>
  <si>
    <t>3.0</t>
  </si>
  <si>
    <t>ZAMOK</t>
  </si>
  <si>
    <t>False</t>
  </si>
  <si>
    <t>{d54e9e1a-48f7-4e12-ae7a-95db269e8f3b}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</si>
  <si>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</si>
  <si>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</si>
  <si>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</si>
  <si>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</si>
  <si>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</si>
  <si>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</si>
  <si>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</si>
  <si>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</si>
  <si>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JAK2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</si>
  <si>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</si>
  <si>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</si>
  <si>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 169 - BC Za Obcí vč. cesty Za Rybníky I a cesty U Březinky v k.ú. Sendražice u Smiřic a Horní Neděliště</t>
  </si>
  <si>
    <t>0,1</t>
  </si>
  <si>
    <t>KSO:</t>
  </si>
  <si>
    <t>822 2</t>
  </si>
  <si>
    <t>CC-CZ:</t>
  </si>
  <si>
    <t/>
  </si>
  <si>
    <t>1</t>
  </si>
  <si>
    <t>Místo:</t>
  </si>
  <si>
    <t xml:space="preserve"> </t>
  </si>
  <si>
    <t>Datum:</t>
  </si>
  <si>
    <t>27. 10. 2016</t>
  </si>
  <si>
    <t>10</t>
  </si>
  <si>
    <t>100</t>
  </si>
  <si>
    <t>Zadavatel:</t>
  </si>
  <si>
    <t>IČ:</t>
  </si>
  <si>
    <t>Obec Sendražice</t>
  </si>
  <si>
    <t>DIČ:</t>
  </si>
  <si>
    <t>Uchazeč:</t>
  </si>
  <si>
    <t>Vyplň údaj</t>
  </si>
  <si>
    <t>Projektant:</t>
  </si>
  <si>
    <t>Agroprojekce Litomyšl, s.r.o.</t>
  </si>
  <si>
    <t>True</t>
  </si>
  <si>
    <t>Poznámka:</t>
  </si>
  <si>
    <t>KROS plus 2015/02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</si>
  <si>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</si>
  <si>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</si>
  <si>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</si>
  <si>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</si>
  <si>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</si>
  <si>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</si>
  <si>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</si>
  <si>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</si>
  <si>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</si>
  <si>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</si>
  <si>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</si>
  <si>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</si>
  <si>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</si>
  <si>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</si>
  <si>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</si>
  <si>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</si>
  <si>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</si>
  <si>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</si>
  <si>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</si>
  <si>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</si>
  <si>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</si>
  <si>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</si>
  <si>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</si>
  <si>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</si>
  <si>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</si>
  <si>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</si>
  <si>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</si>
  <si>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</si>
  <si>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</si>
  <si>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</si>
  <si>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</si>
  <si>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</si>
  <si>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</si>
  <si>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</si>
  <si>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</si>
  <si>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</si>
  <si>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</si>
  <si>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</si>
  <si>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SO-01a</t>
  </si>
  <si>
    <t>Cesta Za Rybníky I v k.ú. Sendražice u Smiřic (staničení km 0,000-0,270)</t>
  </si>
  <si>
    <t>STA</t>
  </si>
  <si>
    <t>{3669385a-7f84-4c8f-90d5-344f109af726}</t>
  </si>
  <si>
    <t>2</t>
  </si>
  <si>
    <t>VON</t>
  </si>
  <si>
    <t xml:space="preserve">Vedlejší a ostatní náklady </t>
  </si>
  <si>
    <t>{862c62b5-fbf0-41f2-bec6-806c3f791fb5}</t>
  </si>
  <si>
    <t>Zpět na list:</t>
  </si>
  <si>
    <t>KRYCÍ LIST SOUPISU</t>
  </si>
  <si>
    <t>Objekt:</t>
  </si>
  <si>
    <t>SO-01a - Cesta Za Rybníky I v k.ú. Sendražice u Smiřic (staničení km 0,000-0,270)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</si>
  <si>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</si>
  <si>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</si>
  <si>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</si>
  <si>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</si>
  <si>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</si>
  <si>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</si>
  <si>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</si>
  <si>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</si>
  <si>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</si>
  <si>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</si>
  <si>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</si>
  <si>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</si>
  <si>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</si>
  <si>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</si>
  <si>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</si>
  <si>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</si>
  <si>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</si>
  <si>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</si>
  <si>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</si>
  <si>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</si>
  <si>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</si>
  <si>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</si>
  <si>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</si>
  <si>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</si>
  <si>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</si>
  <si>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</si>
  <si>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</si>
  <si>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</si>
  <si>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</si>
  <si>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</si>
  <si>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</si>
  <si>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</si>
  <si>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113106241</t>
  </si>
  <si>
    <t>Rozebrání vozovek ze silničních dílců</t>
  </si>
  <si>
    <t>m2</t>
  </si>
  <si>
    <t>CS ÚRS 2015 02</t>
  </si>
  <si>
    <t>4</t>
  </si>
  <si>
    <t>492157456</t>
  </si>
  <si>
    <t>VV</t>
  </si>
  <si>
    <t>"viz. Tabulka kubatur C.1.2.8."  108,0</t>
  </si>
  <si>
    <t>113107124</t>
  </si>
  <si>
    <t>Odstranění podkladu pl do 50 m2 z kameniva drceného tl 400 mm</t>
  </si>
  <si>
    <t>1346448744</t>
  </si>
  <si>
    <t>3</t>
  </si>
  <si>
    <t>113107141</t>
  </si>
  <si>
    <t>Odstranění podkladu pl do 50 m2 živičných tl 50 mm</t>
  </si>
  <si>
    <t>625131368</t>
  </si>
  <si>
    <t>113154122</t>
  </si>
  <si>
    <t>Frézování živičného krytu tl 40 mm pruh š 1 m pl do 500 m2 bez překážek v trase</t>
  </si>
  <si>
    <t>-1620819912</t>
  </si>
  <si>
    <t>"viz. Situace C.1.2.1."  25,0</t>
  </si>
  <si>
    <t>5</t>
  </si>
  <si>
    <t>113202111</t>
  </si>
  <si>
    <t>Vytrhání obrub krajníků obrubníků stojatých</t>
  </si>
  <si>
    <t>m</t>
  </si>
  <si>
    <t>1940573797</t>
  </si>
  <si>
    <t>"viz. Tabulka kubatur C.1.2.8."  10,0</t>
  </si>
  <si>
    <t>6</t>
  </si>
  <si>
    <t>121101101</t>
  </si>
  <si>
    <t>Sejmutí ornice s přemístěním na vzdálenost do 50 m</t>
  </si>
  <si>
    <t>m3</t>
  </si>
  <si>
    <t>-1305539717</t>
  </si>
  <si>
    <t>"viz. Tabulka kubatur C.1.2.8."  209,0</t>
  </si>
  <si>
    <t>"vsakovací jímka - viz. C.1.2.4."  3,0*1,5*0,1</t>
  </si>
  <si>
    <t>"vyústění do potoka"  48,0*0,4*0,2</t>
  </si>
  <si>
    <t>7</t>
  </si>
  <si>
    <t>122202202</t>
  </si>
  <si>
    <t>Odkopávky a prokopávky nezapažené pro silnice objemu do 1000 m3 v hornině tř. 3</t>
  </si>
  <si>
    <t>1082518891</t>
  </si>
  <si>
    <t>"viz. Tabulka kubatur C.1.2.8."  603,0</t>
  </si>
  <si>
    <t>8</t>
  </si>
  <si>
    <t>131201101</t>
  </si>
  <si>
    <t>Hloubení jam nezapažených v hornině tř. 3 objemu do 100 m3</t>
  </si>
  <si>
    <t>-1977278591</t>
  </si>
  <si>
    <t>"vsakovací jímka - viz. C.1.2.4."  3,0*1,5*1,4+3,2*1,7*0,5</t>
  </si>
  <si>
    <t>9</t>
  </si>
  <si>
    <t>132201101</t>
  </si>
  <si>
    <t>Hloubení rýh š do 600 mm v hornině tř. 3 objemu do 100 m3</t>
  </si>
  <si>
    <t>-814787338</t>
  </si>
  <si>
    <t>"drenáž - viz. Tabulka kubatur C.1.2.8."  71,0</t>
  </si>
  <si>
    <t>"vyústění do potoka"  48,0*0,4*0,8</t>
  </si>
  <si>
    <t>162301102</t>
  </si>
  <si>
    <t>Vodorovné přemístění do 1000 m výkopku/sypaniny z horniny tř. 1 až 4</t>
  </si>
  <si>
    <t>-1820071899</t>
  </si>
  <si>
    <t>"přebytečná zemina"  422,0</t>
  </si>
  <si>
    <t>11</t>
  </si>
  <si>
    <t>162401102</t>
  </si>
  <si>
    <t>Vodorovné přemístění do 2000 m výkopku/sypaniny z horniny tř. 1 až 4</t>
  </si>
  <si>
    <t>54113804</t>
  </si>
  <si>
    <t>"přebytečná ornice"  40,3</t>
  </si>
  <si>
    <t>12</t>
  </si>
  <si>
    <t>167101101</t>
  </si>
  <si>
    <t>Nakládání výkopku z hornin tř. 1 až 4 do 100 m3</t>
  </si>
  <si>
    <t>-149503027</t>
  </si>
  <si>
    <t>"přebytečná ornice"  213,3-(4,5*0,1+(19,2+578,0+265,4)*0,2)</t>
  </si>
  <si>
    <t>13</t>
  </si>
  <si>
    <t>167101102</t>
  </si>
  <si>
    <t>Nakládání výkopku z hornin tř. 1 až 4 přes 100 m3</t>
  </si>
  <si>
    <t>-1403974859</t>
  </si>
  <si>
    <t>"přebytečná zemina"  603,0+9,0+86,4-(266,0+10,4)</t>
  </si>
  <si>
    <t>14</t>
  </si>
  <si>
    <t>171101131</t>
  </si>
  <si>
    <t>Uložení sypaniny z hornin nesoudržných a soudržných střídavě do násypů zhutněných</t>
  </si>
  <si>
    <t>-742105474</t>
  </si>
  <si>
    <t>"viz. Tabulka kubatur C.1.2.8."  266,0</t>
  </si>
  <si>
    <t>171201101</t>
  </si>
  <si>
    <t>Uložení sypaniny do násypů nezhutněných</t>
  </si>
  <si>
    <t>1808018000</t>
  </si>
  <si>
    <t>16</t>
  </si>
  <si>
    <t>171201201</t>
  </si>
  <si>
    <t>Uložení sypaniny na skládky</t>
  </si>
  <si>
    <t>-101344676</t>
  </si>
  <si>
    <t>17</t>
  </si>
  <si>
    <t>171 20 9016</t>
  </si>
  <si>
    <t>Skládkovné</t>
  </si>
  <si>
    <t>-1949960184</t>
  </si>
  <si>
    <t>18</t>
  </si>
  <si>
    <t>174101101</t>
  </si>
  <si>
    <t>Zásyp jam, šachet rýh nebo kolem objektů sypaninou se zhutněním</t>
  </si>
  <si>
    <t>2045777492</t>
  </si>
  <si>
    <t>"vsakovací jímka"  3,2*1,7*0,5</t>
  </si>
  <si>
    <t>"vyústění do potoka"  48,0*0,4*0,4</t>
  </si>
  <si>
    <t>19</t>
  </si>
  <si>
    <t>181301101</t>
  </si>
  <si>
    <t>Rozprostření ornice tl vrstvy do 100 mm pl do 500 m2 v rovině nebo ve svahu do 1:5</t>
  </si>
  <si>
    <t>974943965</t>
  </si>
  <si>
    <t>"vsakovací jímka"  3,0*1,5</t>
  </si>
  <si>
    <t>20</t>
  </si>
  <si>
    <t>181301103</t>
  </si>
  <si>
    <t>Rozprostření ornice tl vrstvy do 200 mm pl do 500 m2 v rovině nebo ve svahu do 1:5</t>
  </si>
  <si>
    <t>-751133863</t>
  </si>
  <si>
    <t>"vyústění do potoka"  48,0*0,4</t>
  </si>
  <si>
    <t>181301113</t>
  </si>
  <si>
    <t>Rozprostření ornice tl vrstvy do 200 mm pl přes 500 m2 v rovině nebo ve svahu do 1:5</t>
  </si>
  <si>
    <t>-583120823</t>
  </si>
  <si>
    <t>"viz. Tabulka kubatur C.1.2.8."  578,0</t>
  </si>
  <si>
    <t>22</t>
  </si>
  <si>
    <t>181411121</t>
  </si>
  <si>
    <t>Založení lučního trávníku výsevem plochy do 1000 m2 v rovině a ve svahu do 1:5</t>
  </si>
  <si>
    <t>991315579</t>
  </si>
  <si>
    <t>4,5+19,2+578,0</t>
  </si>
  <si>
    <t>23</t>
  </si>
  <si>
    <t>181411122</t>
  </si>
  <si>
    <t>Založení lučního trávníku výsevem plochy do 1000 m2 ve svahu do 1:2</t>
  </si>
  <si>
    <t>-1139690880</t>
  </si>
  <si>
    <t>"viz. Tabulka kubatur C.1.2.8."  79,0</t>
  </si>
  <si>
    <t>24</t>
  </si>
  <si>
    <t>181411123</t>
  </si>
  <si>
    <t>Založení lučního trávníku výsevem plochy do 1000 m2 ve svahu do 1:1</t>
  </si>
  <si>
    <t>1239633382</t>
  </si>
  <si>
    <t>"viz. Tabulka kubatur C.1.2.8.(SV+SN)"  140,3+46,1</t>
  </si>
  <si>
    <t>25</t>
  </si>
  <si>
    <t>M</t>
  </si>
  <si>
    <t>005999001</t>
  </si>
  <si>
    <t>Luční směs</t>
  </si>
  <si>
    <t>kg</t>
  </si>
  <si>
    <t>1166051817</t>
  </si>
  <si>
    <t>(601,7+79,0+186,4)*0,02*1,03</t>
  </si>
  <si>
    <t>26</t>
  </si>
  <si>
    <t>181951102</t>
  </si>
  <si>
    <t>Úprava pláně v hornině tř. 1 až 4 se zhutněním</t>
  </si>
  <si>
    <t>1434515150</t>
  </si>
  <si>
    <t>"viz. Tabulka kubatur C.1.2.8."  1233,0</t>
  </si>
  <si>
    <t>"přípočty - viz. Situace C.1.2.1."  15+14+58,5+15,3+74+9,1+85,3+7,2</t>
  </si>
  <si>
    <t>27</t>
  </si>
  <si>
    <t>182101101</t>
  </si>
  <si>
    <t>Svahování v zářezech v hornině tř. 1 až 4</t>
  </si>
  <si>
    <t>-1960902826</t>
  </si>
  <si>
    <t>"viz. Tabulka kubatur C.1.2.8."  140,3</t>
  </si>
  <si>
    <t>28</t>
  </si>
  <si>
    <t>182201101</t>
  </si>
  <si>
    <t>Svahování násypů</t>
  </si>
  <si>
    <t>1129075065</t>
  </si>
  <si>
    <t>"viz. Tabulka kubatur C.1.2.8."  46,1+79,0</t>
  </si>
  <si>
    <t>29</t>
  </si>
  <si>
    <t>182301133</t>
  </si>
  <si>
    <t>Rozprostření ornice pl přes 500 m2 ve svahu nad 1:5 tl vrstvy do 200 mm</t>
  </si>
  <si>
    <t>1666397175</t>
  </si>
  <si>
    <t>"viz. Tabulka kubatur C.1.2.8."  140,3+46,1+79,0</t>
  </si>
  <si>
    <t>Zakládání</t>
  </si>
  <si>
    <t>30</t>
  </si>
  <si>
    <t>211531111</t>
  </si>
  <si>
    <t>Výplň odvodňovacích žeber nebo trativodů kamenivem hrubým drceným frakce 16 až 63 mm</t>
  </si>
  <si>
    <t>-667144172</t>
  </si>
  <si>
    <t>"vsakovací jímka - viz. C.1.2.4."  3,0*1,5*1,4</t>
  </si>
  <si>
    <t>31</t>
  </si>
  <si>
    <t>211571111</t>
  </si>
  <si>
    <t>Výplň odvodňovacích žeber nebo trativodů štěrkopískem tříděným</t>
  </si>
  <si>
    <t>-724137174</t>
  </si>
  <si>
    <t>"drenáž + vyústění do potoka - viz. Tabulka kubatur C.1.2.8."  71,0+8,0</t>
  </si>
  <si>
    <t>32</t>
  </si>
  <si>
    <t>211971121</t>
  </si>
  <si>
    <t>Zřízení opláštění žeber nebo trativodů geotextilií v rýze nebo zářezu sklonu přes 1:2 š do 2,5 m</t>
  </si>
  <si>
    <t>1179921764</t>
  </si>
  <si>
    <t>"vsakovací jímka C.1.2.4."  (3,0+1,5)*2*2,0</t>
  </si>
  <si>
    <t>33</t>
  </si>
  <si>
    <t>213141111</t>
  </si>
  <si>
    <t>Zřízení vrstvy z geotextilie v rovině nebo ve sklonu do 1:5 š do 3 m</t>
  </si>
  <si>
    <t>1675161986</t>
  </si>
  <si>
    <t>"vsakovací jímka C.1.2.4."  3,2*1,7</t>
  </si>
  <si>
    <t>34</t>
  </si>
  <si>
    <t>693111310</t>
  </si>
  <si>
    <t>textilie netkaná vpichovaná 300 g/m2 do š 400 cm</t>
  </si>
  <si>
    <t>142301446</t>
  </si>
  <si>
    <t>(18,0+5,44)*1,02</t>
  </si>
  <si>
    <t>Komunikace pozemní</t>
  </si>
  <si>
    <t>35</t>
  </si>
  <si>
    <t>561031121</t>
  </si>
  <si>
    <t>Zřízení podkladu ze zeminy upravené hydraulickými pojivy (Road Mix) tl do 250 mm plochy do 5000 m2</t>
  </si>
  <si>
    <t>545705553</t>
  </si>
  <si>
    <t>"viz. vzorový řez"  270,0*4,58</t>
  </si>
  <si>
    <t>36</t>
  </si>
  <si>
    <t>585301620</t>
  </si>
  <si>
    <t>vápno CL 80-Q JM nehašené VL</t>
  </si>
  <si>
    <t>t</t>
  </si>
  <si>
    <t>-1720236218</t>
  </si>
  <si>
    <t>1515,0*14,7*1,01*0,001</t>
  </si>
  <si>
    <t>37</t>
  </si>
  <si>
    <t>564752111</t>
  </si>
  <si>
    <t>Podklad z vibrovaného štěrku VŠ tl 150 mm</t>
  </si>
  <si>
    <t>1633667659</t>
  </si>
  <si>
    <t>270,0*4,73</t>
  </si>
  <si>
    <t>"přípočty - viz. Situace"  278,4</t>
  </si>
  <si>
    <t>38</t>
  </si>
  <si>
    <t>564841112</t>
  </si>
  <si>
    <t>Podklad ze štěrkodrtě ŠD tl 130 mm</t>
  </si>
  <si>
    <t>-820939868</t>
  </si>
  <si>
    <t>P</t>
  </si>
  <si>
    <t>Poznámka k položce:
frakce 32-63 mm</t>
  </si>
  <si>
    <t>"dosypání ŠD - viz. Tabulka kubatur C.1.2.8."  52,0/0,13</t>
  </si>
  <si>
    <t>39</t>
  </si>
  <si>
    <t>564861111</t>
  </si>
  <si>
    <t>Podklad ze štěrkodrtě ŠD tl 200 mm</t>
  </si>
  <si>
    <t>-1208219192</t>
  </si>
  <si>
    <t>270,0*5,22</t>
  </si>
  <si>
    <t>"přípočty - viz. Situace C.1.2.1."  278,4</t>
  </si>
  <si>
    <t>40</t>
  </si>
  <si>
    <t>565135121</t>
  </si>
  <si>
    <t>Asfaltový beton vrstva podkladní ACP 16 (obalované kamenivo OKS) tl 50 mm š přes 3 m</t>
  </si>
  <si>
    <t>-1730696114</t>
  </si>
  <si>
    <t>270,0*4,2</t>
  </si>
  <si>
    <t>41</t>
  </si>
  <si>
    <t>569721112</t>
  </si>
  <si>
    <t>Zpevnění krajnic kamenivem drceným tl 90 mm</t>
  </si>
  <si>
    <t>-2009746314</t>
  </si>
  <si>
    <t xml:space="preserve">Poznámka k položce:
frakce 0-32 mm
</t>
  </si>
  <si>
    <t>270,0*0,25*2</t>
  </si>
  <si>
    <t>42</t>
  </si>
  <si>
    <t>573999001</t>
  </si>
  <si>
    <t>Postřik spojovací z kationaktivní asfalt. emulze 0,2 kg/m2</t>
  </si>
  <si>
    <t>-1778967690</t>
  </si>
  <si>
    <t>270,0*4,12</t>
  </si>
  <si>
    <t>43</t>
  </si>
  <si>
    <t>573999002</t>
  </si>
  <si>
    <t>Postřik spojovací z kationaktivní asfalt. emulze 0,45 kg/m2</t>
  </si>
  <si>
    <t>716706110</t>
  </si>
  <si>
    <t>270,0*4,27</t>
  </si>
  <si>
    <t>44</t>
  </si>
  <si>
    <t>577134221</t>
  </si>
  <si>
    <t>Asfaltový beton vrstva obrusná ACO 11 (ABS) tř. II tl 40 mm š přes 3 m z nemodifikovaného asfaltu</t>
  </si>
  <si>
    <t>-1436518195</t>
  </si>
  <si>
    <t>270,0*4,06</t>
  </si>
  <si>
    <t>45</t>
  </si>
  <si>
    <t>599142111</t>
  </si>
  <si>
    <t>Úprava zálivky dilatačních nebo pracovních spár v cementobetonovém krytu hl do 40 mm š do 40 mm</t>
  </si>
  <si>
    <t>498729382</t>
  </si>
  <si>
    <t>"napojení na komunikaci na ZÚ"  15,0</t>
  </si>
  <si>
    <t>Trubní vedení</t>
  </si>
  <si>
    <t>46</t>
  </si>
  <si>
    <t>871218113</t>
  </si>
  <si>
    <t>Kladení drenážního potrubí z flexibilního PVC průměru do 65 mm</t>
  </si>
  <si>
    <t>-1406780701</t>
  </si>
  <si>
    <t>"viz. Situace C.1.2.1."  316,0</t>
  </si>
  <si>
    <t>47</t>
  </si>
  <si>
    <t>286112230</t>
  </si>
  <si>
    <t>trubka drenážní flexibilní D 100 mm</t>
  </si>
  <si>
    <t>305302163</t>
  </si>
  <si>
    <t>316,0*1,01</t>
  </si>
  <si>
    <t>48</t>
  </si>
  <si>
    <t>895641111</t>
  </si>
  <si>
    <t>Zřízení drenážní vyústě z betonových prefabrikátů dvoudílné</t>
  </si>
  <si>
    <t>kus</t>
  </si>
  <si>
    <t>-144442347</t>
  </si>
  <si>
    <t>"viz. Situace C.1.2.1."  1,0</t>
  </si>
  <si>
    <t>49</t>
  </si>
  <si>
    <t>59299014</t>
  </si>
  <si>
    <t>Drenážní výusť prefabrikovaná</t>
  </si>
  <si>
    <t>ks</t>
  </si>
  <si>
    <t>-2113824286</t>
  </si>
  <si>
    <t>Ostatní konstrukce a práce, bourání</t>
  </si>
  <si>
    <t>50</t>
  </si>
  <si>
    <t>912211111</t>
  </si>
  <si>
    <t>Montáž směrového sloupku silničního plastového prosté uložení bez betonového základu</t>
  </si>
  <si>
    <t>1305625461</t>
  </si>
  <si>
    <t>51</t>
  </si>
  <si>
    <t>404451580</t>
  </si>
  <si>
    <t>sloupek silniční plastový s odrazovými skly směrový 1200 mm</t>
  </si>
  <si>
    <t>-481819156</t>
  </si>
  <si>
    <t>52</t>
  </si>
  <si>
    <t>919735111</t>
  </si>
  <si>
    <t>Řezání stávajícího živičného krytu hl do 50 mm</t>
  </si>
  <si>
    <t>97084743</t>
  </si>
  <si>
    <t>997</t>
  </si>
  <si>
    <t>Přesun sutě</t>
  </si>
  <si>
    <t>53</t>
  </si>
  <si>
    <t>997221551</t>
  </si>
  <si>
    <t>Vodorovná doprava suti ze sypkých materiálů do 1 km</t>
  </si>
  <si>
    <t>417766692</t>
  </si>
  <si>
    <t>"živice"  2,450+2,575</t>
  </si>
  <si>
    <t>"podkladní kamenivo stáv. komunikace"  14,000</t>
  </si>
  <si>
    <t>"obrubníky"  2,050</t>
  </si>
  <si>
    <t>"panely"  44,064</t>
  </si>
  <si>
    <t>54</t>
  </si>
  <si>
    <t>997221559</t>
  </si>
  <si>
    <t>Příplatek ZKD 1 km u vodorovné dopravy suti ze sypkých materiálů</t>
  </si>
  <si>
    <t>-683929007</t>
  </si>
  <si>
    <t>998</t>
  </si>
  <si>
    <t>Přesun hmot</t>
  </si>
  <si>
    <t>55</t>
  </si>
  <si>
    <t>998225111</t>
  </si>
  <si>
    <t>Přesun hmot pro pozemní komunikace s krytem z kamene, monolitickým betonovým nebo živičným</t>
  </si>
  <si>
    <t>-813386946</t>
  </si>
  <si>
    <t xml:space="preserve">VON - Vedlejší a ostatní náklady </t>
  </si>
  <si>
    <t>VRN - Vedlejší rozpočtové náklady</t>
  </si>
  <si>
    <t xml:space="preserve">    VRN2 - Vedlejší náklady</t>
  </si>
  <si>
    <t xml:space="preserve">    VRN9 - Ostatní náklady</t>
  </si>
  <si>
    <t>VRN</t>
  </si>
  <si>
    <t>Vedlejší rozpočtové náklady</t>
  </si>
  <si>
    <t>VRN2</t>
  </si>
  <si>
    <t>Vedlejší náklady</t>
  </si>
  <si>
    <t>031002000</t>
  </si>
  <si>
    <t>Zařízení staveniště</t>
  </si>
  <si>
    <t>kpl</t>
  </si>
  <si>
    <t>1024</t>
  </si>
  <si>
    <t>-1886255009</t>
  </si>
  <si>
    <t>Poznámka k položce:
Zajištění a zabezpečení staveniště, zřízení a likvidace zařízení staveniště, včetně případných přípojek, skládek, oplocení, deponií apod. 
Zajištění přístupu k jednotlivým úsekům stavby za účelem provádění a uvedení do původního stavu po ukončení stavby, náhrady za dočasné zábory ploch, dočasné a trvalé stavby 
Zřízení čistících zón před výjezdem z obvodu staveniště.</t>
  </si>
  <si>
    <t>VRN9</t>
  </si>
  <si>
    <t>Ostatní náklady</t>
  </si>
  <si>
    <t>090001000</t>
  </si>
  <si>
    <t>Geodetické práce před výstavbou</t>
  </si>
  <si>
    <t>-756545237</t>
  </si>
  <si>
    <t xml:space="preserve">Poznámka k položce:
cesta SO-01a = 270 m </t>
  </si>
  <si>
    <t>091003000</t>
  </si>
  <si>
    <t>Geodetické práce po výstavbě vč. geometrického plánu</t>
  </si>
  <si>
    <t>-1902243394</t>
  </si>
  <si>
    <t xml:space="preserve">Poznámka k položce:
Geodetické zaměření skutečného provedení díla 
v pěti vyhotoveních v grafické (tištěné) podobě a v jednom digitálním vyhotovení a geometrický plán v písemné  (tištěné) podobě ve 4 vyhotoveních a v jednom digitálním vyhotovení 
</t>
  </si>
  <si>
    <t>091003001</t>
  </si>
  <si>
    <t xml:space="preserve">Zajištění ochrany a vytýčení podzemních inženýrských sítí </t>
  </si>
  <si>
    <t>998078747</t>
  </si>
  <si>
    <t xml:space="preserve">Poznámka k položce:
Zajištění ochrany a vytýčení podzemních inženýrských sítí uvedených v projektové dokumentaci dle podmínek z dokladové části projektu (vodovod)
</t>
  </si>
  <si>
    <t>091204000</t>
  </si>
  <si>
    <t>Dokumentace skutečného provedení stavby</t>
  </si>
  <si>
    <t>-1309848591</t>
  </si>
  <si>
    <t>091404000</t>
  </si>
  <si>
    <t xml:space="preserve">Zajištění a splnění podmínek vyplývajících ze stavebního povolení nebo jiných dokladů_x000D_
</t>
  </si>
  <si>
    <t>1213016086</t>
  </si>
  <si>
    <t>091504000</t>
  </si>
  <si>
    <t>Zajištění všech ostatních nezbytných zkoušek, atestů a revizí podle ČSN</t>
  </si>
  <si>
    <t>-662435646</t>
  </si>
  <si>
    <t xml:space="preserve">Poznámka k položce:
Zajištění všech ostatních nezbytných zkoušek, atestů a revizí podle ČSN a případných jiných právních nebo technických předpisů platných v době provádění a předání díla, kterými bude prokázáno dosažení předepsaané kvality a předepsaných technických parametrů díla
</t>
  </si>
  <si>
    <t>091604000</t>
  </si>
  <si>
    <t xml:space="preserve">Zajištění všech nezbytných průzkumů nutných pro řádné provádění a dokončení díla </t>
  </si>
  <si>
    <t>-982050751</t>
  </si>
  <si>
    <t>1) Rekapitulace stavby</t>
  </si>
  <si>
    <t>2) Rekapitulace objektů stavby a soupisů prací</t>
  </si>
  <si>
    <t>/</t>
  </si>
  <si>
    <t>1) Krycí list soupisu</t>
  </si>
  <si>
    <t>2) Rekapitulace</t>
  </si>
  <si>
    <t>3) Soupis prací</t>
  </si>
  <si>
    <t>Rekapitulace stavby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</si>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</sst>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i/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6" fillId="0" borderId="0" applyAlignment="0">
      <alignment vertical="top" wrapText="1"/>
      <protection locked="0"/>
    </xf>
  </cellStyleXfs>
  <cellXfs count="36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0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7" fillId="0" borderId="17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8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3" fillId="0" borderId="17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3" fillId="0" borderId="22" xfId="0" applyNumberFormat="1" applyFont="1" applyBorder="1" applyAlignment="1" applyProtection="1">
      <alignment vertical="center"/>
    </xf>
    <xf numFmtId="4" fontId="23" fillId="0" borderId="23" xfId="0" applyNumberFormat="1" applyFont="1" applyBorder="1" applyAlignment="1" applyProtection="1">
      <alignment vertical="center"/>
    </xf>
    <xf numFmtId="166" fontId="23" fillId="0" borderId="23" xfId="0" applyNumberFormat="1" applyFont="1" applyBorder="1" applyAlignment="1" applyProtection="1">
      <alignment vertical="center"/>
    </xf>
    <xf numFmtId="4" fontId="23" fillId="0" borderId="24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  <protection locked="0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5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5" fillId="5" borderId="20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18" fillId="0" borderId="0" xfId="0" applyNumberFormat="1" applyFont="1" applyAlignment="1" applyProtection="1"/>
    <xf numFmtId="166" fontId="26" fillId="0" borderId="15" xfId="0" applyNumberFormat="1" applyFont="1" applyBorder="1" applyAlignment="1" applyProtection="1"/>
    <xf numFmtId="166" fontId="26" fillId="0" borderId="16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7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8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7" xfId="0" applyFont="1" applyBorder="1" applyAlignment="1" applyProtection="1">
      <alignment horizontal="center" vertical="center"/>
    </xf>
    <xf numFmtId="49" fontId="0" fillId="0" borderId="27" xfId="0" applyNumberFormat="1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center" vertical="center" wrapText="1"/>
    </xf>
    <xf numFmtId="167" fontId="0" fillId="0" borderId="27" xfId="0" applyNumberFormat="1" applyFont="1" applyBorder="1" applyAlignment="1" applyProtection="1">
      <alignment vertical="center"/>
    </xf>
    <xf numFmtId="4" fontId="0" fillId="3" borderId="27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8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29" fillId="0" borderId="27" xfId="0" applyFont="1" applyBorder="1" applyAlignment="1" applyProtection="1">
      <alignment horizontal="center" vertical="center"/>
    </xf>
    <xf numFmtId="49" fontId="29" fillId="0" borderId="27" xfId="0" applyNumberFormat="1" applyFont="1" applyBorder="1" applyAlignment="1" applyProtection="1">
      <alignment horizontal="left" vertical="center" wrapText="1"/>
    </xf>
    <xf numFmtId="0" fontId="29" fillId="0" borderId="27" xfId="0" applyFont="1" applyBorder="1" applyAlignment="1" applyProtection="1">
      <alignment horizontal="left" vertical="center" wrapText="1"/>
    </xf>
    <xf numFmtId="0" fontId="29" fillId="0" borderId="27" xfId="0" applyFont="1" applyBorder="1" applyAlignment="1" applyProtection="1">
      <alignment horizontal="center" vertical="center" wrapText="1"/>
    </xf>
    <xf numFmtId="167" fontId="29" fillId="0" borderId="27" xfId="0" applyNumberFormat="1" applyFont="1" applyBorder="1" applyAlignment="1" applyProtection="1">
      <alignment vertical="center"/>
    </xf>
    <xf numFmtId="4" fontId="29" fillId="3" borderId="27" xfId="0" applyNumberFormat="1" applyFont="1" applyFill="1" applyBorder="1" applyAlignment="1" applyProtection="1">
      <alignment vertical="center"/>
      <protection locked="0"/>
    </xf>
    <xf numFmtId="4" fontId="29" fillId="0" borderId="27" xfId="0" applyNumberFormat="1" applyFont="1" applyBorder="1" applyAlignment="1" applyProtection="1">
      <alignment vertical="center"/>
    </xf>
    <xf numFmtId="0" fontId="29" fillId="0" borderId="4" xfId="0" applyFont="1" applyBorder="1" applyAlignment="1">
      <alignment vertical="center"/>
    </xf>
    <xf numFmtId="0" fontId="29" fillId="3" borderId="27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vertical="center" wrapText="1"/>
    </xf>
    <xf numFmtId="0" fontId="1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66" fontId="1" fillId="0" borderId="23" xfId="0" applyNumberFormat="1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 wrapText="1"/>
    </xf>
    <xf numFmtId="0" fontId="31" fillId="2" borderId="0" xfId="1" applyFill="1" applyAlignment="1" applyProtection="1"/>
    <xf numFmtId="0" fontId="32" fillId="0" borderId="0" xfId="1" applyFont="1" applyAlignment="1" applyProtection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vertical="center"/>
    </xf>
    <xf numFmtId="0" fontId="35" fillId="2" borderId="0" xfId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</xf>
    <xf numFmtId="0" fontId="33" fillId="2" borderId="0" xfId="0" applyFont="1" applyFill="1" applyAlignment="1" applyProtection="1">
      <alignment horizontal="left" vertical="center"/>
    </xf>
    <xf numFmtId="0" fontId="34" fillId="2" borderId="0" xfId="0" applyFont="1" applyFill="1" applyAlignment="1" applyProtection="1">
      <alignment vertical="center"/>
      <protection locked="0"/>
    </xf>
    <xf numFmtId="0" fontId="36" fillId="0" borderId="0" xfId="2" applyAlignment="1">
      <alignment vertical="top"/>
      <protection locked="0"/>
    </xf>
    <xf numFmtId="0" fontId="37" fillId="0" borderId="28" xfId="2" applyFont="1" applyBorder="1" applyAlignment="1">
      <alignment vertical="center" wrapText="1"/>
      <protection locked="0"/>
    </xf>
    <xf numFmtId="0" fontId="37" fillId="0" borderId="29" xfId="2" applyFont="1" applyBorder="1" applyAlignment="1">
      <alignment vertical="center" wrapText="1"/>
      <protection locked="0"/>
    </xf>
    <xf numFmtId="0" fontId="37" fillId="0" borderId="30" xfId="2" applyFont="1" applyBorder="1" applyAlignment="1">
      <alignment vertical="center" wrapText="1"/>
      <protection locked="0"/>
    </xf>
    <xf numFmtId="0" fontId="37" fillId="0" borderId="31" xfId="2" applyFont="1" applyBorder="1" applyAlignment="1">
      <alignment horizontal="center" vertical="center" wrapText="1"/>
      <protection locked="0"/>
    </xf>
    <xf numFmtId="0" fontId="37" fillId="0" borderId="32" xfId="2" applyFont="1" applyBorder="1" applyAlignment="1">
      <alignment horizontal="center" vertical="center" wrapText="1"/>
      <protection locked="0"/>
    </xf>
    <xf numFmtId="0" fontId="36" fillId="0" borderId="0" xfId="2" applyAlignment="1">
      <alignment horizontal="center" vertical="center"/>
      <protection locked="0"/>
    </xf>
    <xf numFmtId="0" fontId="37" fillId="0" borderId="31" xfId="2" applyFont="1" applyBorder="1" applyAlignment="1">
      <alignment vertical="center" wrapText="1"/>
      <protection locked="0"/>
    </xf>
    <xf numFmtId="0" fontId="37" fillId="0" borderId="32" xfId="2" applyFont="1" applyBorder="1" applyAlignment="1">
      <alignment vertical="center" wrapText="1"/>
      <protection locked="0"/>
    </xf>
    <xf numFmtId="0" fontId="39" fillId="0" borderId="0" xfId="2" applyFont="1" applyBorder="1" applyAlignment="1">
      <alignment horizontal="left" vertical="center" wrapText="1"/>
      <protection locked="0"/>
    </xf>
    <xf numFmtId="0" fontId="40" fillId="0" borderId="31" xfId="2" applyFont="1" applyBorder="1" applyAlignment="1">
      <alignment vertical="center" wrapText="1"/>
      <protection locked="0"/>
    </xf>
    <xf numFmtId="0" fontId="40" fillId="0" borderId="0" xfId="2" applyFont="1" applyBorder="1" applyAlignment="1">
      <alignment horizontal="left" vertical="center" wrapText="1"/>
      <protection locked="0"/>
    </xf>
    <xf numFmtId="0" fontId="40" fillId="0" borderId="0" xfId="2" applyFont="1" applyBorder="1" applyAlignment="1">
      <alignment vertical="center" wrapText="1"/>
      <protection locked="0"/>
    </xf>
    <xf numFmtId="0" fontId="40" fillId="0" borderId="0" xfId="2" applyFont="1" applyBorder="1" applyAlignment="1">
      <alignment vertical="center"/>
      <protection locked="0"/>
    </xf>
    <xf numFmtId="0" fontId="40" fillId="0" borderId="0" xfId="2" applyFont="1" applyBorder="1" applyAlignment="1">
      <alignment horizontal="left" vertical="center"/>
      <protection locked="0"/>
    </xf>
    <xf numFmtId="49" fontId="40" fillId="0" borderId="0" xfId="2" applyNumberFormat="1" applyFont="1" applyBorder="1" applyAlignment="1">
      <alignment vertical="center" wrapText="1"/>
      <protection locked="0"/>
    </xf>
    <xf numFmtId="0" fontId="37" fillId="0" borderId="34" xfId="2" applyFont="1" applyBorder="1" applyAlignment="1">
      <alignment vertical="center" wrapText="1"/>
      <protection locked="0"/>
    </xf>
    <xf numFmtId="0" fontId="43" fillId="0" borderId="33" xfId="2" applyFont="1" applyBorder="1" applyAlignment="1">
      <alignment vertical="center" wrapText="1"/>
      <protection locked="0"/>
    </xf>
    <xf numFmtId="0" fontId="37" fillId="0" borderId="35" xfId="2" applyFont="1" applyBorder="1" applyAlignment="1">
      <alignment vertical="center" wrapText="1"/>
      <protection locked="0"/>
    </xf>
    <xf numFmtId="0" fontId="37" fillId="0" borderId="0" xfId="2" applyFont="1" applyBorder="1" applyAlignment="1">
      <alignment vertical="top"/>
      <protection locked="0"/>
    </xf>
    <xf numFmtId="0" fontId="37" fillId="0" borderId="0" xfId="2" applyFont="1" applyAlignment="1">
      <alignment vertical="top"/>
      <protection locked="0"/>
    </xf>
    <xf numFmtId="0" fontId="37" fillId="0" borderId="28" xfId="2" applyFont="1" applyBorder="1" applyAlignment="1">
      <alignment horizontal="left" vertical="center"/>
      <protection locked="0"/>
    </xf>
    <xf numFmtId="0" fontId="37" fillId="0" borderId="29" xfId="2" applyFont="1" applyBorder="1" applyAlignment="1">
      <alignment horizontal="left" vertical="center"/>
      <protection locked="0"/>
    </xf>
    <xf numFmtId="0" fontId="37" fillId="0" borderId="30" xfId="2" applyFont="1" applyBorder="1" applyAlignment="1">
      <alignment horizontal="left" vertical="center"/>
      <protection locked="0"/>
    </xf>
    <xf numFmtId="0" fontId="37" fillId="0" borderId="31" xfId="2" applyFont="1" applyBorder="1" applyAlignment="1">
      <alignment horizontal="left" vertical="center"/>
      <protection locked="0"/>
    </xf>
    <xf numFmtId="0" fontId="37" fillId="0" borderId="32" xfId="2" applyFont="1" applyBorder="1" applyAlignment="1">
      <alignment horizontal="left" vertical="center"/>
      <protection locked="0"/>
    </xf>
    <xf numFmtId="0" fontId="39" fillId="0" borderId="0" xfId="2" applyFont="1" applyBorder="1" applyAlignment="1">
      <alignment horizontal="left" vertical="center"/>
      <protection locked="0"/>
    </xf>
    <xf numFmtId="0" fontId="44" fillId="0" borderId="0" xfId="2" applyFont="1" applyAlignment="1">
      <alignment horizontal="left" vertical="center"/>
      <protection locked="0"/>
    </xf>
    <xf numFmtId="0" fontId="39" fillId="0" borderId="33" xfId="2" applyFont="1" applyBorder="1" applyAlignment="1">
      <alignment horizontal="left" vertical="center"/>
      <protection locked="0"/>
    </xf>
    <xf numFmtId="0" fontId="39" fillId="0" borderId="33" xfId="2" applyFont="1" applyBorder="1" applyAlignment="1">
      <alignment horizontal="center" vertical="center"/>
      <protection locked="0"/>
    </xf>
    <xf numFmtId="0" fontId="44" fillId="0" borderId="33" xfId="2" applyFont="1" applyBorder="1" applyAlignment="1">
      <alignment horizontal="left" vertical="center"/>
      <protection locked="0"/>
    </xf>
    <xf numFmtId="0" fontId="42" fillId="0" borderId="0" xfId="2" applyFont="1" applyBorder="1" applyAlignment="1">
      <alignment horizontal="left" vertical="center"/>
      <protection locked="0"/>
    </xf>
    <xf numFmtId="0" fontId="40" fillId="0" borderId="0" xfId="2" applyFont="1" applyAlignment="1">
      <alignment horizontal="left" vertical="center"/>
      <protection locked="0"/>
    </xf>
    <xf numFmtId="0" fontId="40" fillId="0" borderId="0" xfId="2" applyFont="1" applyBorder="1" applyAlignment="1">
      <alignment horizontal="center" vertical="center"/>
      <protection locked="0"/>
    </xf>
    <xf numFmtId="0" fontId="40" fillId="0" borderId="31" xfId="2" applyFont="1" applyBorder="1" applyAlignment="1">
      <alignment horizontal="left" vertical="center"/>
      <protection locked="0"/>
    </xf>
    <xf numFmtId="0" fontId="40" fillId="0" borderId="0" xfId="2" applyFont="1" applyFill="1" applyBorder="1" applyAlignment="1">
      <alignment horizontal="left" vertical="center"/>
      <protection locked="0"/>
    </xf>
    <xf numFmtId="0" fontId="40" fillId="0" borderId="0" xfId="2" applyFont="1" applyFill="1" applyBorder="1" applyAlignment="1">
      <alignment horizontal="center" vertical="center"/>
      <protection locked="0"/>
    </xf>
    <xf numFmtId="0" fontId="37" fillId="0" borderId="34" xfId="2" applyFont="1" applyBorder="1" applyAlignment="1">
      <alignment horizontal="left" vertical="center"/>
      <protection locked="0"/>
    </xf>
    <xf numFmtId="0" fontId="43" fillId="0" borderId="33" xfId="2" applyFont="1" applyBorder="1" applyAlignment="1">
      <alignment horizontal="left" vertical="center"/>
      <protection locked="0"/>
    </xf>
    <xf numFmtId="0" fontId="37" fillId="0" borderId="35" xfId="2" applyFont="1" applyBorder="1" applyAlignment="1">
      <alignment horizontal="left" vertical="center"/>
      <protection locked="0"/>
    </xf>
    <xf numFmtId="0" fontId="37" fillId="0" borderId="0" xfId="2" applyFont="1" applyBorder="1" applyAlignment="1">
      <alignment horizontal="left" vertical="center"/>
      <protection locked="0"/>
    </xf>
    <xf numFmtId="0" fontId="43" fillId="0" borderId="0" xfId="2" applyFont="1" applyBorder="1" applyAlignment="1">
      <alignment horizontal="left" vertical="center"/>
      <protection locked="0"/>
    </xf>
    <xf numFmtId="0" fontId="44" fillId="0" borderId="0" xfId="2" applyFont="1" applyBorder="1" applyAlignment="1">
      <alignment horizontal="left" vertical="center"/>
      <protection locked="0"/>
    </xf>
    <xf numFmtId="0" fontId="40" fillId="0" borderId="33" xfId="2" applyFont="1" applyBorder="1" applyAlignment="1">
      <alignment horizontal="left" vertical="center"/>
      <protection locked="0"/>
    </xf>
    <xf numFmtId="0" fontId="37" fillId="0" borderId="0" xfId="2" applyFont="1" applyBorder="1" applyAlignment="1">
      <alignment horizontal="left" vertical="center" wrapText="1"/>
      <protection locked="0"/>
    </xf>
    <xf numFmtId="0" fontId="40" fillId="0" borderId="0" xfId="2" applyFont="1" applyBorder="1" applyAlignment="1">
      <alignment horizontal="center" vertical="center" wrapText="1"/>
      <protection locked="0"/>
    </xf>
    <xf numFmtId="0" fontId="37" fillId="0" borderId="28" xfId="2" applyFont="1" applyBorder="1" applyAlignment="1">
      <alignment horizontal="left" vertical="center" wrapText="1"/>
      <protection locked="0"/>
    </xf>
    <xf numFmtId="0" fontId="37" fillId="0" borderId="29" xfId="2" applyFont="1" applyBorder="1" applyAlignment="1">
      <alignment horizontal="left" vertical="center" wrapText="1"/>
      <protection locked="0"/>
    </xf>
    <xf numFmtId="0" fontId="37" fillId="0" borderId="30" xfId="2" applyFont="1" applyBorder="1" applyAlignment="1">
      <alignment horizontal="left" vertical="center" wrapText="1"/>
      <protection locked="0"/>
    </xf>
    <xf numFmtId="0" fontId="37" fillId="0" borderId="31" xfId="2" applyFont="1" applyBorder="1" applyAlignment="1">
      <alignment horizontal="left" vertical="center" wrapText="1"/>
      <protection locked="0"/>
    </xf>
    <xf numFmtId="0" fontId="37" fillId="0" borderId="32" xfId="2" applyFont="1" applyBorder="1" applyAlignment="1">
      <alignment horizontal="left" vertical="center" wrapText="1"/>
      <protection locked="0"/>
    </xf>
    <xf numFmtId="0" fontId="44" fillId="0" borderId="31" xfId="2" applyFont="1" applyBorder="1" applyAlignment="1">
      <alignment horizontal="left" vertical="center" wrapText="1"/>
      <protection locked="0"/>
    </xf>
    <xf numFmtId="0" fontId="44" fillId="0" borderId="32" xfId="2" applyFont="1" applyBorder="1" applyAlignment="1">
      <alignment horizontal="left" vertical="center" wrapText="1"/>
      <protection locked="0"/>
    </xf>
    <xf numFmtId="0" fontId="40" fillId="0" borderId="31" xfId="2" applyFont="1" applyBorder="1" applyAlignment="1">
      <alignment horizontal="left" vertical="center" wrapText="1"/>
      <protection locked="0"/>
    </xf>
    <xf numFmtId="0" fontId="40" fillId="0" borderId="32" xfId="2" applyFont="1" applyBorder="1" applyAlignment="1">
      <alignment horizontal="left" vertical="center" wrapText="1"/>
      <protection locked="0"/>
    </xf>
    <xf numFmtId="0" fontId="40" fillId="0" borderId="32" xfId="2" applyFont="1" applyBorder="1" applyAlignment="1">
      <alignment horizontal="left" vertical="center"/>
      <protection locked="0"/>
    </xf>
    <xf numFmtId="0" fontId="40" fillId="0" borderId="34" xfId="2" applyFont="1" applyBorder="1" applyAlignment="1">
      <alignment horizontal="left" vertical="center" wrapText="1"/>
      <protection locked="0"/>
    </xf>
    <xf numFmtId="0" fontId="40" fillId="0" borderId="33" xfId="2" applyFont="1" applyBorder="1" applyAlignment="1">
      <alignment horizontal="left" vertical="center" wrapText="1"/>
      <protection locked="0"/>
    </xf>
    <xf numFmtId="0" fontId="40" fillId="0" borderId="35" xfId="2" applyFont="1" applyBorder="1" applyAlignment="1">
      <alignment horizontal="left" vertical="center" wrapText="1"/>
      <protection locked="0"/>
    </xf>
    <xf numFmtId="0" fontId="40" fillId="0" borderId="0" xfId="2" applyFont="1" applyBorder="1" applyAlignment="1">
      <alignment horizontal="left" vertical="top"/>
      <protection locked="0"/>
    </xf>
    <xf numFmtId="0" fontId="40" fillId="0" borderId="0" xfId="2" applyFont="1" applyBorder="1" applyAlignment="1">
      <alignment horizontal="center" vertical="top"/>
      <protection locked="0"/>
    </xf>
    <xf numFmtId="0" fontId="40" fillId="0" borderId="34" xfId="2" applyFont="1" applyBorder="1" applyAlignment="1">
      <alignment horizontal="left" vertical="center"/>
      <protection locked="0"/>
    </xf>
    <xf numFmtId="0" fontId="40" fillId="0" borderId="35" xfId="2" applyFont="1" applyBorder="1" applyAlignment="1">
      <alignment horizontal="left" vertical="center"/>
      <protection locked="0"/>
    </xf>
    <xf numFmtId="0" fontId="44" fillId="0" borderId="0" xfId="2" applyFont="1" applyAlignment="1">
      <alignment vertical="center"/>
      <protection locked="0"/>
    </xf>
    <xf numFmtId="0" fontId="39" fillId="0" borderId="0" xfId="2" applyFont="1" applyBorder="1" applyAlignment="1">
      <alignment vertical="center"/>
      <protection locked="0"/>
    </xf>
    <xf numFmtId="0" fontId="44" fillId="0" borderId="33" xfId="2" applyFont="1" applyBorder="1" applyAlignment="1">
      <alignment vertical="center"/>
      <protection locked="0"/>
    </xf>
    <xf numFmtId="0" fontId="39" fillId="0" borderId="33" xfId="2" applyFont="1" applyBorder="1" applyAlignment="1">
      <alignment vertical="center"/>
      <protection locked="0"/>
    </xf>
    <xf numFmtId="0" fontId="36" fillId="0" borderId="0" xfId="2" applyBorder="1" applyAlignment="1">
      <alignment vertical="top"/>
      <protection locked="0"/>
    </xf>
    <xf numFmtId="49" fontId="40" fillId="0" borderId="0" xfId="2" applyNumberFormat="1" applyFont="1" applyBorder="1" applyAlignment="1">
      <alignment horizontal="left" vertical="center"/>
      <protection locked="0"/>
    </xf>
    <xf numFmtId="0" fontId="36" fillId="0" borderId="33" xfId="2" applyBorder="1" applyAlignment="1">
      <alignment vertical="top"/>
      <protection locked="0"/>
    </xf>
    <xf numFmtId="0" fontId="39" fillId="0" borderId="33" xfId="2" applyFont="1" applyBorder="1" applyAlignment="1">
      <alignment horizontal="left"/>
      <protection locked="0"/>
    </xf>
    <xf numFmtId="0" fontId="44" fillId="0" borderId="33" xfId="2" applyFont="1" applyBorder="1" applyAlignment="1">
      <protection locked="0"/>
    </xf>
    <xf numFmtId="0" fontId="37" fillId="0" borderId="31" xfId="2" applyFont="1" applyBorder="1" applyAlignment="1">
      <alignment vertical="top"/>
      <protection locked="0"/>
    </xf>
    <xf numFmtId="0" fontId="37" fillId="0" borderId="32" xfId="2" applyFont="1" applyBorder="1" applyAlignment="1">
      <alignment vertical="top"/>
      <protection locked="0"/>
    </xf>
    <xf numFmtId="0" fontId="37" fillId="0" borderId="0" xfId="2" applyFont="1" applyBorder="1" applyAlignment="1">
      <alignment horizontal="center" vertical="center"/>
      <protection locked="0"/>
    </xf>
    <xf numFmtId="0" fontId="37" fillId="0" borderId="0" xfId="2" applyFont="1" applyBorder="1" applyAlignment="1">
      <alignment horizontal="left" vertical="top"/>
      <protection locked="0"/>
    </xf>
    <xf numFmtId="0" fontId="37" fillId="0" borderId="34" xfId="2" applyFont="1" applyBorder="1" applyAlignment="1">
      <alignment vertical="top"/>
      <protection locked="0"/>
    </xf>
    <xf numFmtId="0" fontId="37" fillId="0" borderId="33" xfId="2" applyFont="1" applyBorder="1" applyAlignment="1">
      <alignment vertical="top"/>
      <protection locked="0"/>
    </xf>
    <xf numFmtId="0" fontId="37" fillId="0" borderId="35" xfId="2" applyFont="1" applyBorder="1" applyAlignment="1">
      <alignment vertical="top"/>
      <protection locked="0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0" fillId="0" borderId="0" xfId="0"/>
    <xf numFmtId="4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7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5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9" xfId="0" applyFont="1" applyFill="1" applyBorder="1" applyAlignment="1" applyProtection="1">
      <alignment vertical="center"/>
    </xf>
    <xf numFmtId="4" fontId="3" fillId="4" borderId="9" xfId="0" applyNumberFormat="1" applyFont="1" applyFill="1" applyBorder="1" applyAlignment="1" applyProtection="1">
      <alignment vertical="center"/>
    </xf>
    <xf numFmtId="0" fontId="0" fillId="4" borderId="10" xfId="0" applyFont="1" applyFill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15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 wrapText="1"/>
    </xf>
    <xf numFmtId="0" fontId="35" fillId="2" borderId="0" xfId="1" applyFont="1" applyFill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40" fillId="0" borderId="0" xfId="2" applyFont="1" applyBorder="1" applyAlignment="1">
      <alignment horizontal="left" vertical="top"/>
      <protection locked="0"/>
    </xf>
    <xf numFmtId="0" fontId="40" fillId="0" borderId="0" xfId="2" applyFont="1" applyBorder="1" applyAlignment="1">
      <alignment horizontal="left" vertical="center"/>
      <protection locked="0"/>
    </xf>
    <xf numFmtId="0" fontId="38" fillId="0" borderId="0" xfId="2" applyFont="1" applyBorder="1" applyAlignment="1">
      <alignment horizontal="center" vertical="center" wrapText="1"/>
      <protection locked="0"/>
    </xf>
    <xf numFmtId="0" fontId="39" fillId="0" borderId="33" xfId="2" applyFont="1" applyBorder="1" applyAlignment="1">
      <alignment horizontal="left"/>
      <protection locked="0"/>
    </xf>
    <xf numFmtId="0" fontId="40" fillId="0" borderId="0" xfId="2" applyFont="1" applyBorder="1" applyAlignment="1">
      <alignment horizontal="left" vertical="center" wrapText="1"/>
      <protection locked="0"/>
    </xf>
    <xf numFmtId="0" fontId="38" fillId="0" borderId="0" xfId="2" applyFont="1" applyBorder="1" applyAlignment="1">
      <alignment horizontal="center" vertical="center"/>
      <protection locked="0"/>
    </xf>
    <xf numFmtId="49" fontId="40" fillId="0" borderId="0" xfId="2" applyNumberFormat="1" applyFont="1" applyBorder="1" applyAlignment="1">
      <alignment horizontal="left" vertical="center" wrapText="1"/>
      <protection locked="0"/>
    </xf>
    <xf numFmtId="0" fontId="39" fillId="0" borderId="33" xfId="2" applyFont="1" applyBorder="1" applyAlignment="1">
      <alignment horizontal="left" wrapText="1"/>
      <protection locked="0"/>
    </xf>
  </cellXfs>
  <cellStyles count="3">
    <cellStyle name="Hypertextový odkaz" xfId="1" builtinId="8"/>
    <cellStyle name="normální" xfId="0" builtinId="0" customBuiltin="1"/>
    <cellStyle name="normální 2" xfId="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X:\KROSplusData\System\Temp\rad457F3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X:\KROSplusData\System\Temp\radE63C8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X:\KROSplusData\System\Temp\radC9B77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457F3.tmp" descr="X:\KROSplusData\System\Temp\rad457F3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E63C8.tmp" descr="X:\KROSplusData\System\Temp\radE63C8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1</xdr:row>
      <xdr:rowOff>0</xdr:rowOff>
    </xdr:to>
    <xdr:pic>
      <xdr:nvPicPr>
        <xdr:cNvPr id="2" name="radC9B77.tmp" descr="X:\KROSplusData\System\Temp\radC9B77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4320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5"/>
  <sheetViews>
    <sheetView showGridLines="0" workbookViewId="0">
      <pane ySplit="1" topLeftCell="A43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33" width="2.28515625" customWidth="1"/>
    <col min="34" max="34" width="2.85546875" customWidth="1"/>
    <col min="35" max="35" width="27.140625" customWidth="1"/>
    <col min="36" max="37" width="2.140625" customWidth="1"/>
    <col min="38" max="38" width="7.140625" customWidth="1"/>
    <col min="39" max="39" width="2.85546875" customWidth="1"/>
    <col min="40" max="40" width="11.42578125" customWidth="1"/>
    <col min="41" max="41" width="6.42578125" customWidth="1"/>
    <col min="42" max="42" width="3.5703125" customWidth="1"/>
    <col min="43" max="43" width="13.42578125" customWidth="1"/>
    <col min="44" max="44" width="11.7109375" customWidth="1"/>
    <col min="45" max="47" width="22.140625" hidden="1" customWidth="1"/>
    <col min="48" max="52" width="18.5703125" hidden="1" customWidth="1"/>
    <col min="53" max="53" width="16.42578125" hidden="1" customWidth="1"/>
    <col min="54" max="54" width="21.42578125" hidden="1" customWidth="1"/>
    <col min="55" max="56" width="16.42578125" hidden="1" customWidth="1"/>
    <col min="57" max="57" width="57" customWidth="1"/>
    <col min="71" max="91" width="9.140625" hidden="1"/>
  </cols>
  <sheetData>
    <row r="1" spans="1:74" ht="21.3" customHeight="1">
      <c r="A1" s="229" t="s">
        <v>0</v>
      </c>
      <c r="B1" s="230"/>
      <c r="C1" s="230"/>
      <c r="D1" s="231" t="s">
        <v>1</v>
      </c>
      <c r="E1" s="230"/>
      <c r="F1" s="230"/>
      <c r="G1" s="230"/>
      <c r="H1" s="230"/>
      <c r="I1" s="230"/>
      <c r="J1" s="230"/>
      <c r="K1" s="228" t="s">
        <v>454</v>
      </c>
      <c r="L1" s="228"/>
      <c r="M1" s="228"/>
      <c r="N1" s="228"/>
      <c r="O1" s="228"/>
      <c r="P1" s="228"/>
      <c r="Q1" s="228"/>
      <c r="R1" s="228"/>
      <c r="S1" s="228"/>
      <c r="T1" s="230"/>
      <c r="U1" s="230"/>
      <c r="V1" s="230"/>
      <c r="W1" s="228" t="s">
        <v>455</v>
      </c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4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2" t="s">
        <v>2</v>
      </c>
      <c r="BB1" s="12" t="s">
        <v>3</v>
      </c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T1" s="14" t="s">
        <v>4</v>
      </c>
      <c r="BU1" s="14" t="s">
        <v>4</v>
      </c>
      <c r="BV1" s="14" t="s">
        <v>5</v>
      </c>
    </row>
    <row r="2" spans="1:74" ht="36.9" customHeight="1"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8"/>
      <c r="BS3" s="15" t="s">
        <v>6</v>
      </c>
      <c r="BT3" s="15" t="s">
        <v>8</v>
      </c>
    </row>
    <row r="4" spans="1:74" ht="36.9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2"/>
      <c r="AS4" s="23" t="s">
        <v>10</v>
      </c>
      <c r="BE4" s="24" t="s">
        <v>11</v>
      </c>
      <c r="BS4" s="15" t="s">
        <v>12</v>
      </c>
    </row>
    <row r="5" spans="1:74" ht="14.4" customHeight="1">
      <c r="B5" s="19"/>
      <c r="C5" s="20"/>
      <c r="D5" s="25" t="s">
        <v>13</v>
      </c>
      <c r="E5" s="20"/>
      <c r="F5" s="20"/>
      <c r="G5" s="20"/>
      <c r="H5" s="20"/>
      <c r="I5" s="20"/>
      <c r="J5" s="20"/>
      <c r="K5" s="343" t="s">
        <v>14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20"/>
      <c r="AQ5" s="22"/>
      <c r="BE5" s="340" t="s">
        <v>15</v>
      </c>
      <c r="BS5" s="15" t="s">
        <v>6</v>
      </c>
    </row>
    <row r="6" spans="1:74" ht="36.9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345" t="s">
        <v>17</v>
      </c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20"/>
      <c r="AQ6" s="22"/>
      <c r="BE6" s="314"/>
      <c r="BS6" s="15" t="s">
        <v>18</v>
      </c>
    </row>
    <row r="7" spans="1:74" ht="14.4" customHeight="1">
      <c r="B7" s="19"/>
      <c r="C7" s="20"/>
      <c r="D7" s="28" t="s">
        <v>19</v>
      </c>
      <c r="E7" s="20"/>
      <c r="F7" s="20"/>
      <c r="G7" s="20"/>
      <c r="H7" s="20"/>
      <c r="I7" s="20"/>
      <c r="J7" s="20"/>
      <c r="K7" s="26" t="s">
        <v>20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8" t="s">
        <v>21</v>
      </c>
      <c r="AL7" s="20"/>
      <c r="AM7" s="20"/>
      <c r="AN7" s="26" t="s">
        <v>22</v>
      </c>
      <c r="AO7" s="20"/>
      <c r="AP7" s="20"/>
      <c r="AQ7" s="22"/>
      <c r="BE7" s="314"/>
      <c r="BS7" s="15" t="s">
        <v>23</v>
      </c>
    </row>
    <row r="8" spans="1:74" ht="14.4" customHeight="1">
      <c r="B8" s="19"/>
      <c r="C8" s="20"/>
      <c r="D8" s="28" t="s">
        <v>24</v>
      </c>
      <c r="E8" s="20"/>
      <c r="F8" s="20"/>
      <c r="G8" s="20"/>
      <c r="H8" s="20"/>
      <c r="I8" s="20"/>
      <c r="J8" s="20"/>
      <c r="K8" s="26" t="s">
        <v>25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8" t="s">
        <v>26</v>
      </c>
      <c r="AL8" s="20"/>
      <c r="AM8" s="20"/>
      <c r="AN8" s="29" t="s">
        <v>27</v>
      </c>
      <c r="AO8" s="20"/>
      <c r="AP8" s="20"/>
      <c r="AQ8" s="22"/>
      <c r="BE8" s="314"/>
      <c r="BS8" s="15" t="s">
        <v>28</v>
      </c>
    </row>
    <row r="9" spans="1:74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2"/>
      <c r="BE9" s="314"/>
      <c r="BS9" s="15" t="s">
        <v>29</v>
      </c>
    </row>
    <row r="10" spans="1:74" ht="14.4" customHeight="1">
      <c r="B10" s="19"/>
      <c r="C10" s="20"/>
      <c r="D10" s="28" t="s">
        <v>30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8" t="s">
        <v>31</v>
      </c>
      <c r="AL10" s="20"/>
      <c r="AM10" s="20"/>
      <c r="AN10" s="26" t="s">
        <v>22</v>
      </c>
      <c r="AO10" s="20"/>
      <c r="AP10" s="20"/>
      <c r="AQ10" s="22"/>
      <c r="BE10" s="314"/>
      <c r="BS10" s="15" t="s">
        <v>18</v>
      </c>
    </row>
    <row r="11" spans="1:74" ht="18.45" customHeight="1">
      <c r="B11" s="19"/>
      <c r="C11" s="20"/>
      <c r="D11" s="20"/>
      <c r="E11" s="26" t="s">
        <v>32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8" t="s">
        <v>33</v>
      </c>
      <c r="AL11" s="20"/>
      <c r="AM11" s="20"/>
      <c r="AN11" s="26" t="s">
        <v>22</v>
      </c>
      <c r="AO11" s="20"/>
      <c r="AP11" s="20"/>
      <c r="AQ11" s="22"/>
      <c r="BE11" s="314"/>
      <c r="BS11" s="15" t="s">
        <v>18</v>
      </c>
    </row>
    <row r="12" spans="1:74" ht="6.9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2"/>
      <c r="BE12" s="314"/>
      <c r="BS12" s="15" t="s">
        <v>18</v>
      </c>
    </row>
    <row r="13" spans="1:74" ht="14.4" customHeight="1">
      <c r="B13" s="19"/>
      <c r="C13" s="20"/>
      <c r="D13" s="28" t="s">
        <v>34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8" t="s">
        <v>31</v>
      </c>
      <c r="AL13" s="20"/>
      <c r="AM13" s="20"/>
      <c r="AN13" s="30" t="s">
        <v>35</v>
      </c>
      <c r="AO13" s="20"/>
      <c r="AP13" s="20"/>
      <c r="AQ13" s="22"/>
      <c r="BE13" s="314"/>
      <c r="BS13" s="15" t="s">
        <v>18</v>
      </c>
    </row>
    <row r="14" spans="1:74" ht="13.2">
      <c r="B14" s="19"/>
      <c r="C14" s="20"/>
      <c r="D14" s="20"/>
      <c r="E14" s="346" t="s">
        <v>35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28" t="s">
        <v>33</v>
      </c>
      <c r="AL14" s="20"/>
      <c r="AM14" s="20"/>
      <c r="AN14" s="30" t="s">
        <v>35</v>
      </c>
      <c r="AO14" s="20"/>
      <c r="AP14" s="20"/>
      <c r="AQ14" s="22"/>
      <c r="BE14" s="314"/>
      <c r="BS14" s="15" t="s">
        <v>18</v>
      </c>
    </row>
    <row r="15" spans="1:74" ht="6.9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2"/>
      <c r="BE15" s="314"/>
      <c r="BS15" s="15" t="s">
        <v>4</v>
      </c>
    </row>
    <row r="16" spans="1:74" ht="14.4" customHeight="1">
      <c r="B16" s="19"/>
      <c r="C16" s="20"/>
      <c r="D16" s="28" t="s">
        <v>36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8" t="s">
        <v>31</v>
      </c>
      <c r="AL16" s="20"/>
      <c r="AM16" s="20"/>
      <c r="AN16" s="26" t="s">
        <v>22</v>
      </c>
      <c r="AO16" s="20"/>
      <c r="AP16" s="20"/>
      <c r="AQ16" s="22"/>
      <c r="BE16" s="314"/>
      <c r="BS16" s="15" t="s">
        <v>4</v>
      </c>
    </row>
    <row r="17" spans="2:71" ht="18.45" customHeight="1">
      <c r="B17" s="19"/>
      <c r="C17" s="20"/>
      <c r="D17" s="20"/>
      <c r="E17" s="26" t="s">
        <v>37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8" t="s">
        <v>33</v>
      </c>
      <c r="AL17" s="20"/>
      <c r="AM17" s="20"/>
      <c r="AN17" s="26" t="s">
        <v>22</v>
      </c>
      <c r="AO17" s="20"/>
      <c r="AP17" s="20"/>
      <c r="AQ17" s="22"/>
      <c r="BE17" s="314"/>
      <c r="BS17" s="15" t="s">
        <v>38</v>
      </c>
    </row>
    <row r="18" spans="2:71" ht="6.9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2"/>
      <c r="BE18" s="314"/>
      <c r="BS18" s="15" t="s">
        <v>6</v>
      </c>
    </row>
    <row r="19" spans="2:71" ht="14.4" customHeight="1">
      <c r="B19" s="19"/>
      <c r="C19" s="20"/>
      <c r="D19" s="28" t="s">
        <v>39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2"/>
      <c r="BE19" s="314"/>
      <c r="BS19" s="15" t="s">
        <v>6</v>
      </c>
    </row>
    <row r="20" spans="2:71" ht="20.399999999999999" customHeight="1">
      <c r="B20" s="19"/>
      <c r="C20" s="20"/>
      <c r="D20" s="20"/>
      <c r="E20" s="347" t="s">
        <v>40</v>
      </c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20"/>
      <c r="AP20" s="20"/>
      <c r="AQ20" s="22"/>
      <c r="BE20" s="314"/>
      <c r="BS20" s="15" t="s">
        <v>38</v>
      </c>
    </row>
    <row r="21" spans="2:71" ht="6.9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2"/>
      <c r="BE21" s="314"/>
    </row>
    <row r="22" spans="2:71" ht="6.9" customHeight="1">
      <c r="B22" s="19"/>
      <c r="C22" s="2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20"/>
      <c r="AQ22" s="22"/>
      <c r="BE22" s="314"/>
    </row>
    <row r="23" spans="2:71" s="1" customFormat="1" ht="25.95" customHeight="1">
      <c r="B23" s="32"/>
      <c r="C23" s="33"/>
      <c r="D23" s="34" t="s">
        <v>41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48">
        <f>ROUND(AG51,2)</f>
        <v>0</v>
      </c>
      <c r="AL23" s="349"/>
      <c r="AM23" s="349"/>
      <c r="AN23" s="349"/>
      <c r="AO23" s="349"/>
      <c r="AP23" s="33"/>
      <c r="AQ23" s="36"/>
      <c r="BE23" s="341"/>
    </row>
    <row r="24" spans="2:71" s="1" customFormat="1" ht="6.9" customHeight="1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6"/>
      <c r="BE24" s="341"/>
    </row>
    <row r="25" spans="2:71" s="1" customFormat="1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50" t="s">
        <v>42</v>
      </c>
      <c r="M25" s="328"/>
      <c r="N25" s="328"/>
      <c r="O25" s="328"/>
      <c r="P25" s="33"/>
      <c r="Q25" s="33"/>
      <c r="R25" s="33"/>
      <c r="S25" s="33"/>
      <c r="T25" s="33"/>
      <c r="U25" s="33"/>
      <c r="V25" s="33"/>
      <c r="W25" s="350" t="s">
        <v>43</v>
      </c>
      <c r="X25" s="328"/>
      <c r="Y25" s="328"/>
      <c r="Z25" s="328"/>
      <c r="AA25" s="328"/>
      <c r="AB25" s="328"/>
      <c r="AC25" s="328"/>
      <c r="AD25" s="328"/>
      <c r="AE25" s="328"/>
      <c r="AF25" s="33"/>
      <c r="AG25" s="33"/>
      <c r="AH25" s="33"/>
      <c r="AI25" s="33"/>
      <c r="AJ25" s="33"/>
      <c r="AK25" s="350" t="s">
        <v>44</v>
      </c>
      <c r="AL25" s="328"/>
      <c r="AM25" s="328"/>
      <c r="AN25" s="328"/>
      <c r="AO25" s="328"/>
      <c r="AP25" s="33"/>
      <c r="AQ25" s="36"/>
      <c r="BE25" s="341"/>
    </row>
    <row r="26" spans="2:71" s="2" customFormat="1" ht="14.4" customHeight="1">
      <c r="B26" s="38"/>
      <c r="C26" s="39"/>
      <c r="D26" s="40" t="s">
        <v>45</v>
      </c>
      <c r="E26" s="39"/>
      <c r="F26" s="40" t="s">
        <v>46</v>
      </c>
      <c r="G26" s="39"/>
      <c r="H26" s="39"/>
      <c r="I26" s="39"/>
      <c r="J26" s="39"/>
      <c r="K26" s="39"/>
      <c r="L26" s="333">
        <v>0.21</v>
      </c>
      <c r="M26" s="334"/>
      <c r="N26" s="334"/>
      <c r="O26" s="334"/>
      <c r="P26" s="39"/>
      <c r="Q26" s="39"/>
      <c r="R26" s="39"/>
      <c r="S26" s="39"/>
      <c r="T26" s="39"/>
      <c r="U26" s="39"/>
      <c r="V26" s="39"/>
      <c r="W26" s="335">
        <f>ROUND(AZ51,2)</f>
        <v>0</v>
      </c>
      <c r="X26" s="334"/>
      <c r="Y26" s="334"/>
      <c r="Z26" s="334"/>
      <c r="AA26" s="334"/>
      <c r="AB26" s="334"/>
      <c r="AC26" s="334"/>
      <c r="AD26" s="334"/>
      <c r="AE26" s="334"/>
      <c r="AF26" s="39"/>
      <c r="AG26" s="39"/>
      <c r="AH26" s="39"/>
      <c r="AI26" s="39"/>
      <c r="AJ26" s="39"/>
      <c r="AK26" s="335">
        <f>ROUND(AV51,2)</f>
        <v>0</v>
      </c>
      <c r="AL26" s="334"/>
      <c r="AM26" s="334"/>
      <c r="AN26" s="334"/>
      <c r="AO26" s="334"/>
      <c r="AP26" s="39"/>
      <c r="AQ26" s="41"/>
      <c r="BE26" s="342"/>
    </row>
    <row r="27" spans="2:71" s="2" customFormat="1" ht="14.4" customHeight="1">
      <c r="B27" s="38"/>
      <c r="C27" s="39"/>
      <c r="D27" s="39"/>
      <c r="E27" s="39"/>
      <c r="F27" s="40" t="s">
        <v>47</v>
      </c>
      <c r="G27" s="39"/>
      <c r="H27" s="39"/>
      <c r="I27" s="39"/>
      <c r="J27" s="39"/>
      <c r="K27" s="39"/>
      <c r="L27" s="333">
        <v>0.15</v>
      </c>
      <c r="M27" s="334"/>
      <c r="N27" s="334"/>
      <c r="O27" s="334"/>
      <c r="P27" s="39"/>
      <c r="Q27" s="39"/>
      <c r="R27" s="39"/>
      <c r="S27" s="39"/>
      <c r="T27" s="39"/>
      <c r="U27" s="39"/>
      <c r="V27" s="39"/>
      <c r="W27" s="335">
        <f>ROUND(BA51,2)</f>
        <v>0</v>
      </c>
      <c r="X27" s="334"/>
      <c r="Y27" s="334"/>
      <c r="Z27" s="334"/>
      <c r="AA27" s="334"/>
      <c r="AB27" s="334"/>
      <c r="AC27" s="334"/>
      <c r="AD27" s="334"/>
      <c r="AE27" s="334"/>
      <c r="AF27" s="39"/>
      <c r="AG27" s="39"/>
      <c r="AH27" s="39"/>
      <c r="AI27" s="39"/>
      <c r="AJ27" s="39"/>
      <c r="AK27" s="335">
        <f>ROUND(AW51,2)</f>
        <v>0</v>
      </c>
      <c r="AL27" s="334"/>
      <c r="AM27" s="334"/>
      <c r="AN27" s="334"/>
      <c r="AO27" s="334"/>
      <c r="AP27" s="39"/>
      <c r="AQ27" s="41"/>
      <c r="BE27" s="342"/>
    </row>
    <row r="28" spans="2:71" s="2" customFormat="1" ht="14.4" hidden="1" customHeight="1">
      <c r="B28" s="38"/>
      <c r="C28" s="39"/>
      <c r="D28" s="39"/>
      <c r="E28" s="39"/>
      <c r="F28" s="40" t="s">
        <v>48</v>
      </c>
      <c r="G28" s="39"/>
      <c r="H28" s="39"/>
      <c r="I28" s="39"/>
      <c r="J28" s="39"/>
      <c r="K28" s="39"/>
      <c r="L28" s="333">
        <v>0.21</v>
      </c>
      <c r="M28" s="334"/>
      <c r="N28" s="334"/>
      <c r="O28" s="334"/>
      <c r="P28" s="39"/>
      <c r="Q28" s="39"/>
      <c r="R28" s="39"/>
      <c r="S28" s="39"/>
      <c r="T28" s="39"/>
      <c r="U28" s="39"/>
      <c r="V28" s="39"/>
      <c r="W28" s="335">
        <f>ROUND(BB51,2)</f>
        <v>0</v>
      </c>
      <c r="X28" s="334"/>
      <c r="Y28" s="334"/>
      <c r="Z28" s="334"/>
      <c r="AA28" s="334"/>
      <c r="AB28" s="334"/>
      <c r="AC28" s="334"/>
      <c r="AD28" s="334"/>
      <c r="AE28" s="334"/>
      <c r="AF28" s="39"/>
      <c r="AG28" s="39"/>
      <c r="AH28" s="39"/>
      <c r="AI28" s="39"/>
      <c r="AJ28" s="39"/>
      <c r="AK28" s="335">
        <v>0</v>
      </c>
      <c r="AL28" s="334"/>
      <c r="AM28" s="334"/>
      <c r="AN28" s="334"/>
      <c r="AO28" s="334"/>
      <c r="AP28" s="39"/>
      <c r="AQ28" s="41"/>
      <c r="BE28" s="342"/>
    </row>
    <row r="29" spans="2:71" s="2" customFormat="1" ht="14.4" hidden="1" customHeight="1">
      <c r="B29" s="38"/>
      <c r="C29" s="39"/>
      <c r="D29" s="39"/>
      <c r="E29" s="39"/>
      <c r="F29" s="40" t="s">
        <v>49</v>
      </c>
      <c r="G29" s="39"/>
      <c r="H29" s="39"/>
      <c r="I29" s="39"/>
      <c r="J29" s="39"/>
      <c r="K29" s="39"/>
      <c r="L29" s="333">
        <v>0.15</v>
      </c>
      <c r="M29" s="334"/>
      <c r="N29" s="334"/>
      <c r="O29" s="334"/>
      <c r="P29" s="39"/>
      <c r="Q29" s="39"/>
      <c r="R29" s="39"/>
      <c r="S29" s="39"/>
      <c r="T29" s="39"/>
      <c r="U29" s="39"/>
      <c r="V29" s="39"/>
      <c r="W29" s="335">
        <f>ROUND(BC51,2)</f>
        <v>0</v>
      </c>
      <c r="X29" s="334"/>
      <c r="Y29" s="334"/>
      <c r="Z29" s="334"/>
      <c r="AA29" s="334"/>
      <c r="AB29" s="334"/>
      <c r="AC29" s="334"/>
      <c r="AD29" s="334"/>
      <c r="AE29" s="334"/>
      <c r="AF29" s="39"/>
      <c r="AG29" s="39"/>
      <c r="AH29" s="39"/>
      <c r="AI29" s="39"/>
      <c r="AJ29" s="39"/>
      <c r="AK29" s="335">
        <v>0</v>
      </c>
      <c r="AL29" s="334"/>
      <c r="AM29" s="334"/>
      <c r="AN29" s="334"/>
      <c r="AO29" s="334"/>
      <c r="AP29" s="39"/>
      <c r="AQ29" s="41"/>
      <c r="BE29" s="342"/>
    </row>
    <row r="30" spans="2:71" s="2" customFormat="1" ht="14.4" hidden="1" customHeight="1">
      <c r="B30" s="38"/>
      <c r="C30" s="39"/>
      <c r="D30" s="39"/>
      <c r="E30" s="39"/>
      <c r="F30" s="40" t="s">
        <v>50</v>
      </c>
      <c r="G30" s="39"/>
      <c r="H30" s="39"/>
      <c r="I30" s="39"/>
      <c r="J30" s="39"/>
      <c r="K30" s="39"/>
      <c r="L30" s="333">
        <v>0</v>
      </c>
      <c r="M30" s="334"/>
      <c r="N30" s="334"/>
      <c r="O30" s="334"/>
      <c r="P30" s="39"/>
      <c r="Q30" s="39"/>
      <c r="R30" s="39"/>
      <c r="S30" s="39"/>
      <c r="T30" s="39"/>
      <c r="U30" s="39"/>
      <c r="V30" s="39"/>
      <c r="W30" s="335">
        <f>ROUND(BD51,2)</f>
        <v>0</v>
      </c>
      <c r="X30" s="334"/>
      <c r="Y30" s="334"/>
      <c r="Z30" s="334"/>
      <c r="AA30" s="334"/>
      <c r="AB30" s="334"/>
      <c r="AC30" s="334"/>
      <c r="AD30" s="334"/>
      <c r="AE30" s="334"/>
      <c r="AF30" s="39"/>
      <c r="AG30" s="39"/>
      <c r="AH30" s="39"/>
      <c r="AI30" s="39"/>
      <c r="AJ30" s="39"/>
      <c r="AK30" s="335">
        <v>0</v>
      </c>
      <c r="AL30" s="334"/>
      <c r="AM30" s="334"/>
      <c r="AN30" s="334"/>
      <c r="AO30" s="334"/>
      <c r="AP30" s="39"/>
      <c r="AQ30" s="41"/>
      <c r="BE30" s="342"/>
    </row>
    <row r="31" spans="2:71" s="1" customFormat="1" ht="6.9" customHeight="1"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6"/>
      <c r="BE31" s="341"/>
    </row>
    <row r="32" spans="2:71" s="1" customFormat="1" ht="25.95" customHeight="1">
      <c r="B32" s="32"/>
      <c r="C32" s="42"/>
      <c r="D32" s="43" t="s">
        <v>51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 t="s">
        <v>52</v>
      </c>
      <c r="U32" s="44"/>
      <c r="V32" s="44"/>
      <c r="W32" s="44"/>
      <c r="X32" s="336" t="s">
        <v>53</v>
      </c>
      <c r="Y32" s="337"/>
      <c r="Z32" s="337"/>
      <c r="AA32" s="337"/>
      <c r="AB32" s="337"/>
      <c r="AC32" s="44"/>
      <c r="AD32" s="44"/>
      <c r="AE32" s="44"/>
      <c r="AF32" s="44"/>
      <c r="AG32" s="44"/>
      <c r="AH32" s="44"/>
      <c r="AI32" s="44"/>
      <c r="AJ32" s="44"/>
      <c r="AK32" s="338">
        <f>SUM(AK23:AK30)</f>
        <v>0</v>
      </c>
      <c r="AL32" s="337"/>
      <c r="AM32" s="337"/>
      <c r="AN32" s="337"/>
      <c r="AO32" s="339"/>
      <c r="AP32" s="42"/>
      <c r="AQ32" s="46"/>
      <c r="BE32" s="341"/>
    </row>
    <row r="33" spans="2:56" s="1" customFormat="1" ht="6.9" customHeight="1"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6"/>
    </row>
    <row r="34" spans="2:56" s="1" customFormat="1" ht="6.9" customHeight="1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/>
    </row>
    <row r="38" spans="2:56" s="1" customFormat="1" ht="6.9" customHeight="1"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2"/>
    </row>
    <row r="39" spans="2:56" s="1" customFormat="1" ht="36.9" customHeight="1">
      <c r="B39" s="32"/>
      <c r="C39" s="53" t="s">
        <v>54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2"/>
    </row>
    <row r="40" spans="2:56" s="1" customFormat="1" ht="6.9" customHeight="1">
      <c r="B40" s="32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2"/>
    </row>
    <row r="41" spans="2:56" s="3" customFormat="1" ht="14.4" customHeight="1">
      <c r="B41" s="55"/>
      <c r="C41" s="56" t="s">
        <v>13</v>
      </c>
      <c r="D41" s="57"/>
      <c r="E41" s="57"/>
      <c r="F41" s="57"/>
      <c r="G41" s="57"/>
      <c r="H41" s="57"/>
      <c r="I41" s="57"/>
      <c r="J41" s="57"/>
      <c r="K41" s="57"/>
      <c r="L41" s="57" t="str">
        <f>K5</f>
        <v>JAK2</v>
      </c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8"/>
    </row>
    <row r="42" spans="2:56" s="4" customFormat="1" ht="36.9" customHeight="1">
      <c r="B42" s="59"/>
      <c r="C42" s="60" t="s">
        <v>16</v>
      </c>
      <c r="D42" s="61"/>
      <c r="E42" s="61"/>
      <c r="F42" s="61"/>
      <c r="G42" s="61"/>
      <c r="H42" s="61"/>
      <c r="I42" s="61"/>
      <c r="J42" s="61"/>
      <c r="K42" s="61"/>
      <c r="L42" s="318" t="str">
        <f>K6</f>
        <v>R 169 - BC Za Obcí vč. cesty Za Rybníky I a cesty U Březinky v k.ú. Sendražice u Smiřic a Horní Neděliště</v>
      </c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61"/>
      <c r="AQ42" s="61"/>
      <c r="AR42" s="62"/>
    </row>
    <row r="43" spans="2:56" s="1" customFormat="1" ht="6.9" customHeight="1">
      <c r="B43" s="3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2"/>
    </row>
    <row r="44" spans="2:56" s="1" customFormat="1" ht="13.2">
      <c r="B44" s="32"/>
      <c r="C44" s="56" t="s">
        <v>24</v>
      </c>
      <c r="D44" s="54"/>
      <c r="E44" s="54"/>
      <c r="F44" s="54"/>
      <c r="G44" s="54"/>
      <c r="H44" s="54"/>
      <c r="I44" s="54"/>
      <c r="J44" s="54"/>
      <c r="K44" s="54"/>
      <c r="L44" s="63" t="str">
        <f>IF(K8="","",K8)</f>
        <v xml:space="preserve"> 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6" t="s">
        <v>26</v>
      </c>
      <c r="AJ44" s="54"/>
      <c r="AK44" s="54"/>
      <c r="AL44" s="54"/>
      <c r="AM44" s="320" t="str">
        <f>IF(AN8= "","",AN8)</f>
        <v>27. 10. 2016</v>
      </c>
      <c r="AN44" s="321"/>
      <c r="AO44" s="54"/>
      <c r="AP44" s="54"/>
      <c r="AQ44" s="54"/>
      <c r="AR44" s="52"/>
    </row>
    <row r="45" spans="2:56" s="1" customFormat="1" ht="6.9" customHeight="1">
      <c r="B45" s="32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2"/>
    </row>
    <row r="46" spans="2:56" s="1" customFormat="1" ht="13.2">
      <c r="B46" s="32"/>
      <c r="C46" s="56" t="s">
        <v>30</v>
      </c>
      <c r="D46" s="54"/>
      <c r="E46" s="54"/>
      <c r="F46" s="54"/>
      <c r="G46" s="54"/>
      <c r="H46" s="54"/>
      <c r="I46" s="54"/>
      <c r="J46" s="54"/>
      <c r="K46" s="54"/>
      <c r="L46" s="57" t="str">
        <f>IF(E11= "","",E11)</f>
        <v>Obec Sendražice</v>
      </c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6" t="s">
        <v>36</v>
      </c>
      <c r="AJ46" s="54"/>
      <c r="AK46" s="54"/>
      <c r="AL46" s="54"/>
      <c r="AM46" s="322" t="str">
        <f>IF(E17="","",E17)</f>
        <v>Agroprojekce Litomyšl, s.r.o.</v>
      </c>
      <c r="AN46" s="321"/>
      <c r="AO46" s="321"/>
      <c r="AP46" s="321"/>
      <c r="AQ46" s="54"/>
      <c r="AR46" s="52"/>
      <c r="AS46" s="323" t="s">
        <v>55</v>
      </c>
      <c r="AT46" s="324"/>
      <c r="AU46" s="65"/>
      <c r="AV46" s="65"/>
      <c r="AW46" s="65"/>
      <c r="AX46" s="65"/>
      <c r="AY46" s="65"/>
      <c r="AZ46" s="65"/>
      <c r="BA46" s="65"/>
      <c r="BB46" s="65"/>
      <c r="BC46" s="65"/>
      <c r="BD46" s="66"/>
    </row>
    <row r="47" spans="2:56" s="1" customFormat="1" ht="13.2">
      <c r="B47" s="32"/>
      <c r="C47" s="56" t="s">
        <v>34</v>
      </c>
      <c r="D47" s="54"/>
      <c r="E47" s="54"/>
      <c r="F47" s="54"/>
      <c r="G47" s="54"/>
      <c r="H47" s="54"/>
      <c r="I47" s="54"/>
      <c r="J47" s="54"/>
      <c r="K47" s="54"/>
      <c r="L47" s="57" t="str">
        <f>IF(E14= "Vyplň údaj","",E14)</f>
        <v/>
      </c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2"/>
      <c r="AS47" s="325"/>
      <c r="AT47" s="326"/>
      <c r="AU47" s="67"/>
      <c r="AV47" s="67"/>
      <c r="AW47" s="67"/>
      <c r="AX47" s="67"/>
      <c r="AY47" s="67"/>
      <c r="AZ47" s="67"/>
      <c r="BA47" s="67"/>
      <c r="BB47" s="67"/>
      <c r="BC47" s="67"/>
      <c r="BD47" s="68"/>
    </row>
    <row r="48" spans="2:56" s="1" customFormat="1" ht="10.8" customHeight="1">
      <c r="B48" s="3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2"/>
      <c r="AS48" s="327"/>
      <c r="AT48" s="328"/>
      <c r="AU48" s="33"/>
      <c r="AV48" s="33"/>
      <c r="AW48" s="33"/>
      <c r="AX48" s="33"/>
      <c r="AY48" s="33"/>
      <c r="AZ48" s="33"/>
      <c r="BA48" s="33"/>
      <c r="BB48" s="33"/>
      <c r="BC48" s="33"/>
      <c r="BD48" s="70"/>
    </row>
    <row r="49" spans="1:91" s="1" customFormat="1" ht="29.25" customHeight="1">
      <c r="B49" s="32"/>
      <c r="C49" s="329" t="s">
        <v>56</v>
      </c>
      <c r="D49" s="330"/>
      <c r="E49" s="330"/>
      <c r="F49" s="330"/>
      <c r="G49" s="330"/>
      <c r="H49" s="71"/>
      <c r="I49" s="331" t="s">
        <v>57</v>
      </c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2" t="s">
        <v>58</v>
      </c>
      <c r="AH49" s="330"/>
      <c r="AI49" s="330"/>
      <c r="AJ49" s="330"/>
      <c r="AK49" s="330"/>
      <c r="AL49" s="330"/>
      <c r="AM49" s="330"/>
      <c r="AN49" s="331" t="s">
        <v>59</v>
      </c>
      <c r="AO49" s="330"/>
      <c r="AP49" s="330"/>
      <c r="AQ49" s="72" t="s">
        <v>60</v>
      </c>
      <c r="AR49" s="52"/>
      <c r="AS49" s="73" t="s">
        <v>61</v>
      </c>
      <c r="AT49" s="74" t="s">
        <v>62</v>
      </c>
      <c r="AU49" s="74" t="s">
        <v>63</v>
      </c>
      <c r="AV49" s="74" t="s">
        <v>64</v>
      </c>
      <c r="AW49" s="74" t="s">
        <v>65</v>
      </c>
      <c r="AX49" s="74" t="s">
        <v>66</v>
      </c>
      <c r="AY49" s="74" t="s">
        <v>67</v>
      </c>
      <c r="AZ49" s="74" t="s">
        <v>68</v>
      </c>
      <c r="BA49" s="74" t="s">
        <v>69</v>
      </c>
      <c r="BB49" s="74" t="s">
        <v>70</v>
      </c>
      <c r="BC49" s="74" t="s">
        <v>71</v>
      </c>
      <c r="BD49" s="75" t="s">
        <v>72</v>
      </c>
    </row>
    <row r="50" spans="1:91" s="1" customFormat="1" ht="10.8" customHeight="1">
      <c r="B50" s="3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2"/>
      <c r="AS50" s="76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8"/>
    </row>
    <row r="51" spans="1:91" s="4" customFormat="1" ht="32.4" customHeight="1">
      <c r="B51" s="59"/>
      <c r="C51" s="79" t="s">
        <v>73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312">
        <f>ROUND(SUM(AG52:AG53),2)</f>
        <v>0</v>
      </c>
      <c r="AH51" s="312"/>
      <c r="AI51" s="312"/>
      <c r="AJ51" s="312"/>
      <c r="AK51" s="312"/>
      <c r="AL51" s="312"/>
      <c r="AM51" s="312"/>
      <c r="AN51" s="313">
        <f>SUM(AG51,AT51)</f>
        <v>0</v>
      </c>
      <c r="AO51" s="313"/>
      <c r="AP51" s="313"/>
      <c r="AQ51" s="81" t="s">
        <v>22</v>
      </c>
      <c r="AR51" s="62"/>
      <c r="AS51" s="82">
        <f>ROUND(SUM(AS52:AS53),2)</f>
        <v>0</v>
      </c>
      <c r="AT51" s="83">
        <f>ROUND(SUM(AV51:AW51),2)</f>
        <v>0</v>
      </c>
      <c r="AU51" s="84">
        <f>ROUND(SUM(AU52:AU53),5)</f>
        <v>0</v>
      </c>
      <c r="AV51" s="83">
        <f>ROUND(AZ51*L26,2)</f>
        <v>0</v>
      </c>
      <c r="AW51" s="83">
        <f>ROUND(BA51*L27,2)</f>
        <v>0</v>
      </c>
      <c r="AX51" s="83">
        <f>ROUND(BB51*L26,2)</f>
        <v>0</v>
      </c>
      <c r="AY51" s="83">
        <f>ROUND(BC51*L27,2)</f>
        <v>0</v>
      </c>
      <c r="AZ51" s="83">
        <f>ROUND(SUM(AZ52:AZ53),2)</f>
        <v>0</v>
      </c>
      <c r="BA51" s="83">
        <f>ROUND(SUM(BA52:BA53),2)</f>
        <v>0</v>
      </c>
      <c r="BB51" s="83">
        <f>ROUND(SUM(BB52:BB53),2)</f>
        <v>0</v>
      </c>
      <c r="BC51" s="83">
        <f>ROUND(SUM(BC52:BC53),2)</f>
        <v>0</v>
      </c>
      <c r="BD51" s="85">
        <f>ROUND(SUM(BD52:BD53),2)</f>
        <v>0</v>
      </c>
      <c r="BS51" s="86" t="s">
        <v>74</v>
      </c>
      <c r="BT51" s="86" t="s">
        <v>75</v>
      </c>
      <c r="BU51" s="87" t="s">
        <v>76</v>
      </c>
      <c r="BV51" s="86" t="s">
        <v>77</v>
      </c>
      <c r="BW51" s="86" t="s">
        <v>5</v>
      </c>
      <c r="BX51" s="86" t="s">
        <v>78</v>
      </c>
      <c r="CL51" s="86" t="s">
        <v>20</v>
      </c>
    </row>
    <row r="52" spans="1:91" s="5" customFormat="1" ht="34.799999999999997" customHeight="1">
      <c r="A52" s="225" t="s">
        <v>456</v>
      </c>
      <c r="B52" s="88"/>
      <c r="C52" s="89"/>
      <c r="D52" s="317" t="s">
        <v>79</v>
      </c>
      <c r="E52" s="316"/>
      <c r="F52" s="316"/>
      <c r="G52" s="316"/>
      <c r="H52" s="316"/>
      <c r="I52" s="90"/>
      <c r="J52" s="317" t="s">
        <v>80</v>
      </c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5">
        <f>'SO-01a - Cesta Za Rybníky...'!J27</f>
        <v>0</v>
      </c>
      <c r="AH52" s="316"/>
      <c r="AI52" s="316"/>
      <c r="AJ52" s="316"/>
      <c r="AK52" s="316"/>
      <c r="AL52" s="316"/>
      <c r="AM52" s="316"/>
      <c r="AN52" s="315">
        <f>SUM(AG52,AT52)</f>
        <v>0</v>
      </c>
      <c r="AO52" s="316"/>
      <c r="AP52" s="316"/>
      <c r="AQ52" s="91" t="s">
        <v>81</v>
      </c>
      <c r="AR52" s="92"/>
      <c r="AS52" s="93">
        <v>0</v>
      </c>
      <c r="AT52" s="94">
        <f>ROUND(SUM(AV52:AW52),2)</f>
        <v>0</v>
      </c>
      <c r="AU52" s="95">
        <f>'SO-01a - Cesta Za Rybníky...'!P84</f>
        <v>0</v>
      </c>
      <c r="AV52" s="94">
        <f>'SO-01a - Cesta Za Rybníky...'!J30</f>
        <v>0</v>
      </c>
      <c r="AW52" s="94">
        <f>'SO-01a - Cesta Za Rybníky...'!J31</f>
        <v>0</v>
      </c>
      <c r="AX52" s="94">
        <f>'SO-01a - Cesta Za Rybníky...'!J32</f>
        <v>0</v>
      </c>
      <c r="AY52" s="94">
        <f>'SO-01a - Cesta Za Rybníky...'!J33</f>
        <v>0</v>
      </c>
      <c r="AZ52" s="94">
        <f>'SO-01a - Cesta Za Rybníky...'!F30</f>
        <v>0</v>
      </c>
      <c r="BA52" s="94">
        <f>'SO-01a - Cesta Za Rybníky...'!F31</f>
        <v>0</v>
      </c>
      <c r="BB52" s="94">
        <f>'SO-01a - Cesta Za Rybníky...'!F32</f>
        <v>0</v>
      </c>
      <c r="BC52" s="94">
        <f>'SO-01a - Cesta Za Rybníky...'!F33</f>
        <v>0</v>
      </c>
      <c r="BD52" s="96">
        <f>'SO-01a - Cesta Za Rybníky...'!F34</f>
        <v>0</v>
      </c>
      <c r="BT52" s="97" t="s">
        <v>23</v>
      </c>
      <c r="BV52" s="97" t="s">
        <v>77</v>
      </c>
      <c r="BW52" s="97" t="s">
        <v>82</v>
      </c>
      <c r="BX52" s="97" t="s">
        <v>5</v>
      </c>
      <c r="CL52" s="97" t="s">
        <v>20</v>
      </c>
      <c r="CM52" s="97" t="s">
        <v>83</v>
      </c>
    </row>
    <row r="53" spans="1:91" s="5" customFormat="1" ht="20.399999999999999" customHeight="1">
      <c r="A53" s="225" t="s">
        <v>456</v>
      </c>
      <c r="B53" s="88"/>
      <c r="C53" s="89"/>
      <c r="D53" s="317" t="s">
        <v>84</v>
      </c>
      <c r="E53" s="316"/>
      <c r="F53" s="316"/>
      <c r="G53" s="316"/>
      <c r="H53" s="316"/>
      <c r="I53" s="90"/>
      <c r="J53" s="317" t="s">
        <v>85</v>
      </c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5">
        <f>'VON - Vedlejší a ostatní ...'!J27</f>
        <v>0</v>
      </c>
      <c r="AH53" s="316"/>
      <c r="AI53" s="316"/>
      <c r="AJ53" s="316"/>
      <c r="AK53" s="316"/>
      <c r="AL53" s="316"/>
      <c r="AM53" s="316"/>
      <c r="AN53" s="315">
        <f>SUM(AG53,AT53)</f>
        <v>0</v>
      </c>
      <c r="AO53" s="316"/>
      <c r="AP53" s="316"/>
      <c r="AQ53" s="91" t="s">
        <v>84</v>
      </c>
      <c r="AR53" s="92"/>
      <c r="AS53" s="98">
        <v>0</v>
      </c>
      <c r="AT53" s="99">
        <f>ROUND(SUM(AV53:AW53),2)</f>
        <v>0</v>
      </c>
      <c r="AU53" s="100">
        <f>'VON - Vedlejší a ostatní ...'!P79</f>
        <v>0</v>
      </c>
      <c r="AV53" s="99">
        <f>'VON - Vedlejší a ostatní ...'!J30</f>
        <v>0</v>
      </c>
      <c r="AW53" s="99">
        <f>'VON - Vedlejší a ostatní ...'!J31</f>
        <v>0</v>
      </c>
      <c r="AX53" s="99">
        <f>'VON - Vedlejší a ostatní ...'!J32</f>
        <v>0</v>
      </c>
      <c r="AY53" s="99">
        <f>'VON - Vedlejší a ostatní ...'!J33</f>
        <v>0</v>
      </c>
      <c r="AZ53" s="99">
        <f>'VON - Vedlejší a ostatní ...'!F30</f>
        <v>0</v>
      </c>
      <c r="BA53" s="99">
        <f>'VON - Vedlejší a ostatní ...'!F31</f>
        <v>0</v>
      </c>
      <c r="BB53" s="99">
        <f>'VON - Vedlejší a ostatní ...'!F32</f>
        <v>0</v>
      </c>
      <c r="BC53" s="99">
        <f>'VON - Vedlejší a ostatní ...'!F33</f>
        <v>0</v>
      </c>
      <c r="BD53" s="101">
        <f>'VON - Vedlejší a ostatní ...'!F34</f>
        <v>0</v>
      </c>
      <c r="BT53" s="97" t="s">
        <v>23</v>
      </c>
      <c r="BV53" s="97" t="s">
        <v>77</v>
      </c>
      <c r="BW53" s="97" t="s">
        <v>86</v>
      </c>
      <c r="BX53" s="97" t="s">
        <v>5</v>
      </c>
      <c r="CL53" s="97" t="s">
        <v>22</v>
      </c>
      <c r="CM53" s="97" t="s">
        <v>83</v>
      </c>
    </row>
    <row r="54" spans="1:91" s="1" customFormat="1" ht="30" customHeight="1">
      <c r="B54" s="32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2"/>
    </row>
    <row r="55" spans="1:91" s="1" customFormat="1" ht="6.9" customHeight="1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52"/>
    </row>
  </sheetData>
  <sheetProtection password="CC35" sheet="1" objects="1" scenarios="1" formatColumns="0" formatRows="0" sort="0" autoFilter="0"/>
  <mergeCells count="45">
    <mergeCell ref="L28:O28"/>
    <mergeCell ref="L26:O26"/>
    <mergeCell ref="W26:AE26"/>
    <mergeCell ref="AK26:AO26"/>
    <mergeCell ref="L27:O27"/>
    <mergeCell ref="W27:AE27"/>
    <mergeCell ref="AK27:AO27"/>
    <mergeCell ref="K6:AO6"/>
    <mergeCell ref="E14:AJ14"/>
    <mergeCell ref="E20:AN20"/>
    <mergeCell ref="AK23:AO23"/>
    <mergeCell ref="L25:O25"/>
    <mergeCell ref="W25:AE25"/>
    <mergeCell ref="AK25:AO25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D52:H52"/>
    <mergeCell ref="J52:AF52"/>
    <mergeCell ref="AN53:AP53"/>
    <mergeCell ref="AG53:AM53"/>
    <mergeCell ref="D53:H53"/>
    <mergeCell ref="J53:AF53"/>
    <mergeCell ref="AG51:AM51"/>
    <mergeCell ref="AN51:AP51"/>
    <mergeCell ref="AR2:BE2"/>
    <mergeCell ref="AN52:AP52"/>
    <mergeCell ref="AG52:AM52"/>
    <mergeCell ref="L42:AO42"/>
    <mergeCell ref="AM44:AN44"/>
    <mergeCell ref="AM46:AP46"/>
    <mergeCell ref="AS46:AT48"/>
    <mergeCell ref="W28:AE28"/>
    <mergeCell ref="AK28:AO28"/>
    <mergeCell ref="L29:O29"/>
    <mergeCell ref="W29:AE29"/>
    <mergeCell ref="AK29:AO29"/>
    <mergeCell ref="BE5:BE32"/>
    <mergeCell ref="K5:AO5"/>
  </mergeCells>
  <hyperlinks>
    <hyperlink ref="K1:S1" location="C2" tooltip="Rekapitulace stavby" display="1) Rekapitulace stavby"/>
    <hyperlink ref="W1:AI1" location="C51" tooltip="Rekapitulace objektů stavby a soupisů prací" display="2) Rekapitulace objektů stavby a soupisů prací"/>
    <hyperlink ref="A52" location="'SO-01a - Cesta Za Rybníky...'!C2" tooltip="SO-01a - Cesta Za Rybníky..." display="/"/>
    <hyperlink ref="A53" location="'VON - Vedlejší a ostatní ...'!C2" tooltip="VON - Vedlejší a ostatní ...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17"/>
  <sheetViews>
    <sheetView showGridLines="0" workbookViewId="0">
      <pane ySplit="1" topLeftCell="A8" activePane="bottomLeft" state="frozen"/>
      <selection pane="bottomLeft" activeCell="F14" sqref="F14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6" width="64.28515625" customWidth="1"/>
    <col min="7" max="7" width="7.42578125" customWidth="1"/>
    <col min="8" max="8" width="9.5703125" customWidth="1"/>
    <col min="9" max="9" width="10.85546875" style="102" customWidth="1"/>
    <col min="10" max="10" width="20.140625" customWidth="1"/>
    <col min="11" max="11" width="13.28515625" customWidth="1"/>
    <col min="13" max="18" width="9.140625" hidden="1"/>
    <col min="19" max="19" width="7" hidden="1" customWidth="1"/>
    <col min="20" max="20" width="25.425781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70" ht="21.75" customHeight="1">
      <c r="A1" s="13"/>
      <c r="B1" s="227"/>
      <c r="C1" s="227"/>
      <c r="D1" s="226" t="s">
        <v>1</v>
      </c>
      <c r="E1" s="227"/>
      <c r="F1" s="228" t="s">
        <v>457</v>
      </c>
      <c r="G1" s="352" t="s">
        <v>458</v>
      </c>
      <c r="H1" s="352"/>
      <c r="I1" s="232"/>
      <c r="J1" s="228" t="s">
        <v>459</v>
      </c>
      <c r="K1" s="226" t="s">
        <v>87</v>
      </c>
      <c r="L1" s="228" t="s">
        <v>460</v>
      </c>
      <c r="M1" s="228"/>
      <c r="N1" s="228"/>
      <c r="O1" s="228"/>
      <c r="P1" s="228"/>
      <c r="Q1" s="228"/>
      <c r="R1" s="228"/>
      <c r="S1" s="228"/>
      <c r="T1" s="228"/>
      <c r="U1" s="224"/>
      <c r="V1" s="22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</row>
    <row r="2" spans="1:70" ht="36.9" customHeight="1"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15" t="s">
        <v>82</v>
      </c>
    </row>
    <row r="3" spans="1:70" ht="6.9" customHeight="1">
      <c r="B3" s="16"/>
      <c r="C3" s="17"/>
      <c r="D3" s="17"/>
      <c r="E3" s="17"/>
      <c r="F3" s="17"/>
      <c r="G3" s="17"/>
      <c r="H3" s="17"/>
      <c r="I3" s="103"/>
      <c r="J3" s="17"/>
      <c r="K3" s="18"/>
      <c r="AT3" s="15" t="s">
        <v>83</v>
      </c>
    </row>
    <row r="4" spans="1:70" ht="36.9" customHeight="1">
      <c r="B4" s="19"/>
      <c r="C4" s="20"/>
      <c r="D4" s="21" t="s">
        <v>88</v>
      </c>
      <c r="E4" s="20"/>
      <c r="F4" s="20"/>
      <c r="G4" s="20"/>
      <c r="H4" s="20"/>
      <c r="I4" s="104"/>
      <c r="J4" s="20"/>
      <c r="K4" s="22"/>
      <c r="M4" s="23" t="s">
        <v>10</v>
      </c>
      <c r="AT4" s="15" t="s">
        <v>4</v>
      </c>
    </row>
    <row r="5" spans="1:70" ht="6.9" customHeight="1">
      <c r="B5" s="19"/>
      <c r="C5" s="20"/>
      <c r="D5" s="20"/>
      <c r="E5" s="20"/>
      <c r="F5" s="20"/>
      <c r="G5" s="20"/>
      <c r="H5" s="20"/>
      <c r="I5" s="104"/>
      <c r="J5" s="20"/>
      <c r="K5" s="22"/>
    </row>
    <row r="6" spans="1:70" ht="13.2">
      <c r="B6" s="19"/>
      <c r="C6" s="20"/>
      <c r="D6" s="28" t="s">
        <v>16</v>
      </c>
      <c r="E6" s="20"/>
      <c r="F6" s="20"/>
      <c r="G6" s="20"/>
      <c r="H6" s="20"/>
      <c r="I6" s="104"/>
      <c r="J6" s="20"/>
      <c r="K6" s="22"/>
    </row>
    <row r="7" spans="1:70" ht="25.8" customHeight="1">
      <c r="B7" s="19"/>
      <c r="C7" s="20"/>
      <c r="D7" s="20"/>
      <c r="E7" s="353" t="str">
        <f>'Rekapitulace stavby'!K6</f>
        <v>R 169 - BC Za Obcí vč. cesty Za Rybníky I a cesty U Březinky v k.ú. Sendražice u Smiřic a Horní Neděliště</v>
      </c>
      <c r="F7" s="344"/>
      <c r="G7" s="344"/>
      <c r="H7" s="344"/>
      <c r="I7" s="104"/>
      <c r="J7" s="20"/>
      <c r="K7" s="22"/>
    </row>
    <row r="8" spans="1:70" s="1" customFormat="1" ht="13.2">
      <c r="B8" s="32"/>
      <c r="C8" s="33"/>
      <c r="D8" s="28" t="s">
        <v>89</v>
      </c>
      <c r="E8" s="33"/>
      <c r="F8" s="33"/>
      <c r="G8" s="33"/>
      <c r="H8" s="33"/>
      <c r="I8" s="105"/>
      <c r="J8" s="33"/>
      <c r="K8" s="36"/>
    </row>
    <row r="9" spans="1:70" s="1" customFormat="1" ht="36.9" customHeight="1">
      <c r="B9" s="32"/>
      <c r="C9" s="33"/>
      <c r="D9" s="33"/>
      <c r="E9" s="354" t="s">
        <v>90</v>
      </c>
      <c r="F9" s="328"/>
      <c r="G9" s="328"/>
      <c r="H9" s="328"/>
      <c r="I9" s="105"/>
      <c r="J9" s="33"/>
      <c r="K9" s="36"/>
    </row>
    <row r="10" spans="1:70" s="1" customFormat="1">
      <c r="B10" s="32"/>
      <c r="C10" s="33"/>
      <c r="D10" s="33"/>
      <c r="E10" s="33"/>
      <c r="F10" s="33"/>
      <c r="G10" s="33"/>
      <c r="H10" s="33"/>
      <c r="I10" s="105"/>
      <c r="J10" s="33"/>
      <c r="K10" s="36"/>
    </row>
    <row r="11" spans="1:70" s="1" customFormat="1" ht="14.4" customHeight="1">
      <c r="B11" s="32"/>
      <c r="C11" s="33"/>
      <c r="D11" s="28" t="s">
        <v>19</v>
      </c>
      <c r="E11" s="33"/>
      <c r="F11" s="26" t="s">
        <v>20</v>
      </c>
      <c r="G11" s="33"/>
      <c r="H11" s="33"/>
      <c r="I11" s="106" t="s">
        <v>21</v>
      </c>
      <c r="J11" s="26" t="s">
        <v>22</v>
      </c>
      <c r="K11" s="36"/>
    </row>
    <row r="12" spans="1:70" s="1" customFormat="1" ht="14.4" customHeight="1">
      <c r="B12" s="32"/>
      <c r="C12" s="33"/>
      <c r="D12" s="28" t="s">
        <v>24</v>
      </c>
      <c r="E12" s="33"/>
      <c r="F12" s="26" t="s">
        <v>25</v>
      </c>
      <c r="G12" s="33"/>
      <c r="H12" s="33"/>
      <c r="I12" s="106" t="s">
        <v>26</v>
      </c>
      <c r="J12" s="107" t="str">
        <f>'Rekapitulace stavby'!AN8</f>
        <v>27. 10. 2016</v>
      </c>
      <c r="K12" s="36"/>
    </row>
    <row r="13" spans="1:70" s="1" customFormat="1" ht="10.8" customHeight="1">
      <c r="B13" s="32"/>
      <c r="C13" s="33"/>
      <c r="D13" s="33"/>
      <c r="E13" s="33"/>
      <c r="F13" s="33"/>
      <c r="G13" s="33"/>
      <c r="H13" s="33"/>
      <c r="I13" s="105"/>
      <c r="J13" s="33"/>
      <c r="K13" s="36"/>
    </row>
    <row r="14" spans="1:70" s="1" customFormat="1" ht="14.4" customHeight="1">
      <c r="B14" s="32"/>
      <c r="C14" s="33"/>
      <c r="D14" s="28" t="s">
        <v>30</v>
      </c>
      <c r="E14" s="33"/>
      <c r="F14" s="33"/>
      <c r="G14" s="33"/>
      <c r="H14" s="33"/>
      <c r="I14" s="106" t="s">
        <v>31</v>
      </c>
      <c r="J14" s="26" t="s">
        <v>22</v>
      </c>
      <c r="K14" s="36"/>
    </row>
    <row r="15" spans="1:70" s="1" customFormat="1" ht="18" customHeight="1">
      <c r="B15" s="32"/>
      <c r="C15" s="33"/>
      <c r="D15" s="33"/>
      <c r="E15" s="26" t="s">
        <v>32</v>
      </c>
      <c r="F15" s="33"/>
      <c r="G15" s="33"/>
      <c r="H15" s="33"/>
      <c r="I15" s="106" t="s">
        <v>33</v>
      </c>
      <c r="J15" s="26" t="s">
        <v>22</v>
      </c>
      <c r="K15" s="36"/>
    </row>
    <row r="16" spans="1:70" s="1" customFormat="1" ht="6.9" customHeight="1">
      <c r="B16" s="32"/>
      <c r="C16" s="33"/>
      <c r="D16" s="33"/>
      <c r="E16" s="33"/>
      <c r="F16" s="33"/>
      <c r="G16" s="33"/>
      <c r="H16" s="33"/>
      <c r="I16" s="105"/>
      <c r="J16" s="33"/>
      <c r="K16" s="36"/>
    </row>
    <row r="17" spans="2:11" s="1" customFormat="1" ht="14.4" customHeight="1">
      <c r="B17" s="32"/>
      <c r="C17" s="33"/>
      <c r="D17" s="28" t="s">
        <v>34</v>
      </c>
      <c r="E17" s="33"/>
      <c r="F17" s="33"/>
      <c r="G17" s="33"/>
      <c r="H17" s="33"/>
      <c r="I17" s="106" t="s">
        <v>31</v>
      </c>
      <c r="J17" s="26" t="str">
        <f>IF('Rekapitulace stavby'!AN13="Vyplň údaj","",IF('Rekapitulace stavby'!AN13="","",'Rekapitulace stavby'!AN13))</f>
        <v/>
      </c>
      <c r="K17" s="36"/>
    </row>
    <row r="18" spans="2:11" s="1" customFormat="1" ht="18" customHeight="1">
      <c r="B18" s="32"/>
      <c r="C18" s="33"/>
      <c r="D18" s="33"/>
      <c r="E18" s="26" t="str">
        <f>IF('Rekapitulace stavby'!E14="Vyplň údaj","",IF('Rekapitulace stavby'!E14="","",'Rekapitulace stavby'!E14))</f>
        <v/>
      </c>
      <c r="F18" s="33"/>
      <c r="G18" s="33"/>
      <c r="H18" s="33"/>
      <c r="I18" s="106" t="s">
        <v>33</v>
      </c>
      <c r="J18" s="26" t="str">
        <f>IF('Rekapitulace stavby'!AN14="Vyplň údaj","",IF('Rekapitulace stavby'!AN14="","",'Rekapitulace stavby'!AN14))</f>
        <v/>
      </c>
      <c r="K18" s="36"/>
    </row>
    <row r="19" spans="2:11" s="1" customFormat="1" ht="6.9" customHeight="1">
      <c r="B19" s="32"/>
      <c r="C19" s="33"/>
      <c r="D19" s="33"/>
      <c r="E19" s="33"/>
      <c r="F19" s="33"/>
      <c r="G19" s="33"/>
      <c r="H19" s="33"/>
      <c r="I19" s="105"/>
      <c r="J19" s="33"/>
      <c r="K19" s="36"/>
    </row>
    <row r="20" spans="2:11" s="1" customFormat="1" ht="14.4" customHeight="1">
      <c r="B20" s="32"/>
      <c r="C20" s="33"/>
      <c r="D20" s="28" t="s">
        <v>36</v>
      </c>
      <c r="E20" s="33"/>
      <c r="F20" s="33"/>
      <c r="G20" s="33"/>
      <c r="H20" s="33"/>
      <c r="I20" s="106" t="s">
        <v>31</v>
      </c>
      <c r="J20" s="26" t="s">
        <v>22</v>
      </c>
      <c r="K20" s="36"/>
    </row>
    <row r="21" spans="2:11" s="1" customFormat="1" ht="18" customHeight="1">
      <c r="B21" s="32"/>
      <c r="C21" s="33"/>
      <c r="D21" s="33"/>
      <c r="E21" s="26" t="s">
        <v>37</v>
      </c>
      <c r="F21" s="33"/>
      <c r="G21" s="33"/>
      <c r="H21" s="33"/>
      <c r="I21" s="106" t="s">
        <v>33</v>
      </c>
      <c r="J21" s="26" t="s">
        <v>22</v>
      </c>
      <c r="K21" s="36"/>
    </row>
    <row r="22" spans="2:11" s="1" customFormat="1" ht="6.9" customHeight="1">
      <c r="B22" s="32"/>
      <c r="C22" s="33"/>
      <c r="D22" s="33"/>
      <c r="E22" s="33"/>
      <c r="F22" s="33"/>
      <c r="G22" s="33"/>
      <c r="H22" s="33"/>
      <c r="I22" s="105"/>
      <c r="J22" s="33"/>
      <c r="K22" s="36"/>
    </row>
    <row r="23" spans="2:11" s="1" customFormat="1" ht="14.4" customHeight="1">
      <c r="B23" s="32"/>
      <c r="C23" s="33"/>
      <c r="D23" s="28" t="s">
        <v>39</v>
      </c>
      <c r="E23" s="33"/>
      <c r="F23" s="33"/>
      <c r="G23" s="33"/>
      <c r="H23" s="33"/>
      <c r="I23" s="105"/>
      <c r="J23" s="33"/>
      <c r="K23" s="36"/>
    </row>
    <row r="24" spans="2:11" s="6" customFormat="1" ht="20.399999999999999" customHeight="1">
      <c r="B24" s="108"/>
      <c r="C24" s="109"/>
      <c r="D24" s="109"/>
      <c r="E24" s="347" t="s">
        <v>22</v>
      </c>
      <c r="F24" s="355"/>
      <c r="G24" s="355"/>
      <c r="H24" s="355"/>
      <c r="I24" s="110"/>
      <c r="J24" s="109"/>
      <c r="K24" s="111"/>
    </row>
    <row r="25" spans="2:11" s="1" customFormat="1" ht="6.9" customHeight="1">
      <c r="B25" s="32"/>
      <c r="C25" s="33"/>
      <c r="D25" s="33"/>
      <c r="E25" s="33"/>
      <c r="F25" s="33"/>
      <c r="G25" s="33"/>
      <c r="H25" s="33"/>
      <c r="I25" s="105"/>
      <c r="J25" s="33"/>
      <c r="K25" s="36"/>
    </row>
    <row r="26" spans="2:11" s="1" customFormat="1" ht="6.9" customHeight="1">
      <c r="B26" s="32"/>
      <c r="C26" s="33"/>
      <c r="D26" s="77"/>
      <c r="E26" s="77"/>
      <c r="F26" s="77"/>
      <c r="G26" s="77"/>
      <c r="H26" s="77"/>
      <c r="I26" s="112"/>
      <c r="J26" s="77"/>
      <c r="K26" s="113"/>
    </row>
    <row r="27" spans="2:11" s="1" customFormat="1" ht="25.35" customHeight="1">
      <c r="B27" s="32"/>
      <c r="C27" s="33"/>
      <c r="D27" s="114" t="s">
        <v>41</v>
      </c>
      <c r="E27" s="33"/>
      <c r="F27" s="33"/>
      <c r="G27" s="33"/>
      <c r="H27" s="33"/>
      <c r="I27" s="105"/>
      <c r="J27" s="115">
        <f>ROUND(J84,2)</f>
        <v>0</v>
      </c>
      <c r="K27" s="36"/>
    </row>
    <row r="28" spans="2:11" s="1" customFormat="1" ht="6.9" customHeight="1">
      <c r="B28" s="32"/>
      <c r="C28" s="33"/>
      <c r="D28" s="77"/>
      <c r="E28" s="77"/>
      <c r="F28" s="77"/>
      <c r="G28" s="77"/>
      <c r="H28" s="77"/>
      <c r="I28" s="112"/>
      <c r="J28" s="77"/>
      <c r="K28" s="113"/>
    </row>
    <row r="29" spans="2:11" s="1" customFormat="1" ht="14.4" customHeight="1">
      <c r="B29" s="32"/>
      <c r="C29" s="33"/>
      <c r="D29" s="33"/>
      <c r="E29" s="33"/>
      <c r="F29" s="37" t="s">
        <v>43</v>
      </c>
      <c r="G29" s="33"/>
      <c r="H29" s="33"/>
      <c r="I29" s="116" t="s">
        <v>42</v>
      </c>
      <c r="J29" s="37" t="s">
        <v>44</v>
      </c>
      <c r="K29" s="36"/>
    </row>
    <row r="30" spans="2:11" s="1" customFormat="1" ht="14.4" customHeight="1">
      <c r="B30" s="32"/>
      <c r="C30" s="33"/>
      <c r="D30" s="40" t="s">
        <v>45</v>
      </c>
      <c r="E30" s="40" t="s">
        <v>46</v>
      </c>
      <c r="F30" s="117">
        <f>ROUND(SUM(BE84:BE216), 2)</f>
        <v>0</v>
      </c>
      <c r="G30" s="33"/>
      <c r="H30" s="33"/>
      <c r="I30" s="118">
        <v>0.21</v>
      </c>
      <c r="J30" s="117">
        <f>ROUND(ROUND((SUM(BE84:BE216)), 2)*I30, 2)</f>
        <v>0</v>
      </c>
      <c r="K30" s="36"/>
    </row>
    <row r="31" spans="2:11" s="1" customFormat="1" ht="14.4" customHeight="1">
      <c r="B31" s="32"/>
      <c r="C31" s="33"/>
      <c r="D31" s="33"/>
      <c r="E31" s="40" t="s">
        <v>47</v>
      </c>
      <c r="F31" s="117">
        <f>ROUND(SUM(BF84:BF216), 2)</f>
        <v>0</v>
      </c>
      <c r="G31" s="33"/>
      <c r="H31" s="33"/>
      <c r="I31" s="118">
        <v>0.15</v>
      </c>
      <c r="J31" s="117">
        <f>ROUND(ROUND((SUM(BF84:BF216)), 2)*I31, 2)</f>
        <v>0</v>
      </c>
      <c r="K31" s="36"/>
    </row>
    <row r="32" spans="2:11" s="1" customFormat="1" ht="14.4" hidden="1" customHeight="1">
      <c r="B32" s="32"/>
      <c r="C32" s="33"/>
      <c r="D32" s="33"/>
      <c r="E32" s="40" t="s">
        <v>48</v>
      </c>
      <c r="F32" s="117">
        <f>ROUND(SUM(BG84:BG216), 2)</f>
        <v>0</v>
      </c>
      <c r="G32" s="33"/>
      <c r="H32" s="33"/>
      <c r="I32" s="118">
        <v>0.21</v>
      </c>
      <c r="J32" s="117">
        <v>0</v>
      </c>
      <c r="K32" s="36"/>
    </row>
    <row r="33" spans="2:11" s="1" customFormat="1" ht="14.4" hidden="1" customHeight="1">
      <c r="B33" s="32"/>
      <c r="C33" s="33"/>
      <c r="D33" s="33"/>
      <c r="E33" s="40" t="s">
        <v>49</v>
      </c>
      <c r="F33" s="117">
        <f>ROUND(SUM(BH84:BH216), 2)</f>
        <v>0</v>
      </c>
      <c r="G33" s="33"/>
      <c r="H33" s="33"/>
      <c r="I33" s="118">
        <v>0.15</v>
      </c>
      <c r="J33" s="117">
        <v>0</v>
      </c>
      <c r="K33" s="36"/>
    </row>
    <row r="34" spans="2:11" s="1" customFormat="1" ht="14.4" hidden="1" customHeight="1">
      <c r="B34" s="32"/>
      <c r="C34" s="33"/>
      <c r="D34" s="33"/>
      <c r="E34" s="40" t="s">
        <v>50</v>
      </c>
      <c r="F34" s="117">
        <f>ROUND(SUM(BI84:BI216), 2)</f>
        <v>0</v>
      </c>
      <c r="G34" s="33"/>
      <c r="H34" s="33"/>
      <c r="I34" s="118">
        <v>0</v>
      </c>
      <c r="J34" s="117">
        <v>0</v>
      </c>
      <c r="K34" s="36"/>
    </row>
    <row r="35" spans="2:11" s="1" customFormat="1" ht="6.9" customHeight="1">
      <c r="B35" s="32"/>
      <c r="C35" s="33"/>
      <c r="D35" s="33"/>
      <c r="E35" s="33"/>
      <c r="F35" s="33"/>
      <c r="G35" s="33"/>
      <c r="H35" s="33"/>
      <c r="I35" s="105"/>
      <c r="J35" s="33"/>
      <c r="K35" s="36"/>
    </row>
    <row r="36" spans="2:11" s="1" customFormat="1" ht="25.35" customHeight="1">
      <c r="B36" s="32"/>
      <c r="C36" s="119"/>
      <c r="D36" s="120" t="s">
        <v>51</v>
      </c>
      <c r="E36" s="71"/>
      <c r="F36" s="71"/>
      <c r="G36" s="121" t="s">
        <v>52</v>
      </c>
      <c r="H36" s="122" t="s">
        <v>53</v>
      </c>
      <c r="I36" s="123"/>
      <c r="J36" s="124">
        <f>SUM(J27:J34)</f>
        <v>0</v>
      </c>
      <c r="K36" s="125"/>
    </row>
    <row r="37" spans="2:11" s="1" customFormat="1" ht="14.4" customHeight="1">
      <c r="B37" s="47"/>
      <c r="C37" s="48"/>
      <c r="D37" s="48"/>
      <c r="E37" s="48"/>
      <c r="F37" s="48"/>
      <c r="G37" s="48"/>
      <c r="H37" s="48"/>
      <c r="I37" s="126"/>
      <c r="J37" s="48"/>
      <c r="K37" s="49"/>
    </row>
    <row r="41" spans="2:11" s="1" customFormat="1" ht="6.9" customHeight="1">
      <c r="B41" s="127"/>
      <c r="C41" s="128"/>
      <c r="D41" s="128"/>
      <c r="E41" s="128"/>
      <c r="F41" s="128"/>
      <c r="G41" s="128"/>
      <c r="H41" s="128"/>
      <c r="I41" s="129"/>
      <c r="J41" s="128"/>
      <c r="K41" s="130"/>
    </row>
    <row r="42" spans="2:11" s="1" customFormat="1" ht="36.9" customHeight="1">
      <c r="B42" s="32"/>
      <c r="C42" s="21" t="s">
        <v>91</v>
      </c>
      <c r="D42" s="33"/>
      <c r="E42" s="33"/>
      <c r="F42" s="33"/>
      <c r="G42" s="33"/>
      <c r="H42" s="33"/>
      <c r="I42" s="105"/>
      <c r="J42" s="33"/>
      <c r="K42" s="36"/>
    </row>
    <row r="43" spans="2:11" s="1" customFormat="1" ht="6.9" customHeight="1">
      <c r="B43" s="32"/>
      <c r="C43" s="33"/>
      <c r="D43" s="33"/>
      <c r="E43" s="33"/>
      <c r="F43" s="33"/>
      <c r="G43" s="33"/>
      <c r="H43" s="33"/>
      <c r="I43" s="105"/>
      <c r="J43" s="33"/>
      <c r="K43" s="36"/>
    </row>
    <row r="44" spans="2:11" s="1" customFormat="1" ht="14.4" customHeight="1">
      <c r="B44" s="32"/>
      <c r="C44" s="28" t="s">
        <v>16</v>
      </c>
      <c r="D44" s="33"/>
      <c r="E44" s="33"/>
      <c r="F44" s="33"/>
      <c r="G44" s="33"/>
      <c r="H44" s="33"/>
      <c r="I44" s="105"/>
      <c r="J44" s="33"/>
      <c r="K44" s="36"/>
    </row>
    <row r="45" spans="2:11" s="1" customFormat="1" ht="26.4" customHeight="1">
      <c r="B45" s="32"/>
      <c r="C45" s="33"/>
      <c r="D45" s="33"/>
      <c r="E45" s="353" t="str">
        <f>E7</f>
        <v>R 169 - BC Za Obcí vč. cesty Za Rybníky I a cesty U Březinky v k.ú. Sendražice u Smiřic a Horní Neděliště</v>
      </c>
      <c r="F45" s="328"/>
      <c r="G45" s="328"/>
      <c r="H45" s="328"/>
      <c r="I45" s="105"/>
      <c r="J45" s="33"/>
      <c r="K45" s="36"/>
    </row>
    <row r="46" spans="2:11" s="1" customFormat="1" ht="14.4" customHeight="1">
      <c r="B46" s="32"/>
      <c r="C46" s="28" t="s">
        <v>89</v>
      </c>
      <c r="D46" s="33"/>
      <c r="E46" s="33"/>
      <c r="F46" s="33"/>
      <c r="G46" s="33"/>
      <c r="H46" s="33"/>
      <c r="I46" s="105"/>
      <c r="J46" s="33"/>
      <c r="K46" s="36"/>
    </row>
    <row r="47" spans="2:11" s="1" customFormat="1" ht="31.8" customHeight="1">
      <c r="B47" s="32"/>
      <c r="C47" s="33"/>
      <c r="D47" s="33"/>
      <c r="E47" s="354" t="str">
        <f>E9</f>
        <v>SO-01a - Cesta Za Rybníky I v k.ú. Sendražice u Smiřic (staničení km 0,000-0,270)</v>
      </c>
      <c r="F47" s="328"/>
      <c r="G47" s="328"/>
      <c r="H47" s="328"/>
      <c r="I47" s="105"/>
      <c r="J47" s="33"/>
      <c r="K47" s="36"/>
    </row>
    <row r="48" spans="2:11" s="1" customFormat="1" ht="6.9" customHeight="1">
      <c r="B48" s="32"/>
      <c r="C48" s="33"/>
      <c r="D48" s="33"/>
      <c r="E48" s="33"/>
      <c r="F48" s="33"/>
      <c r="G48" s="33"/>
      <c r="H48" s="33"/>
      <c r="I48" s="105"/>
      <c r="J48" s="33"/>
      <c r="K48" s="36"/>
    </row>
    <row r="49" spans="2:47" s="1" customFormat="1" ht="18" customHeight="1">
      <c r="B49" s="32"/>
      <c r="C49" s="28" t="s">
        <v>24</v>
      </c>
      <c r="D49" s="33"/>
      <c r="E49" s="33"/>
      <c r="F49" s="26" t="str">
        <f>F12</f>
        <v xml:space="preserve"> </v>
      </c>
      <c r="G49" s="33"/>
      <c r="H49" s="33"/>
      <c r="I49" s="106" t="s">
        <v>26</v>
      </c>
      <c r="J49" s="107" t="str">
        <f>IF(J12="","",J12)</f>
        <v>27. 10. 2016</v>
      </c>
      <c r="K49" s="36"/>
    </row>
    <row r="50" spans="2:47" s="1" customFormat="1" ht="6.9" customHeight="1">
      <c r="B50" s="32"/>
      <c r="C50" s="33"/>
      <c r="D50" s="33"/>
      <c r="E50" s="33"/>
      <c r="F50" s="33"/>
      <c r="G50" s="33"/>
      <c r="H50" s="33"/>
      <c r="I50" s="105"/>
      <c r="J50" s="33"/>
      <c r="K50" s="36"/>
    </row>
    <row r="51" spans="2:47" s="1" customFormat="1" ht="13.2">
      <c r="B51" s="32"/>
      <c r="C51" s="28" t="s">
        <v>30</v>
      </c>
      <c r="D51" s="33"/>
      <c r="E51" s="33"/>
      <c r="F51" s="26" t="str">
        <f>E15</f>
        <v>Obec Sendražice</v>
      </c>
      <c r="G51" s="33"/>
      <c r="H51" s="33"/>
      <c r="I51" s="106" t="s">
        <v>36</v>
      </c>
      <c r="J51" s="26" t="str">
        <f>E21</f>
        <v>Agroprojekce Litomyšl, s.r.o.</v>
      </c>
      <c r="K51" s="36"/>
    </row>
    <row r="52" spans="2:47" s="1" customFormat="1" ht="14.4" customHeight="1">
      <c r="B52" s="32"/>
      <c r="C52" s="28" t="s">
        <v>34</v>
      </c>
      <c r="D52" s="33"/>
      <c r="E52" s="33"/>
      <c r="F52" s="26" t="str">
        <f>IF(E18="","",E18)</f>
        <v/>
      </c>
      <c r="G52" s="33"/>
      <c r="H52" s="33"/>
      <c r="I52" s="105"/>
      <c r="J52" s="33"/>
      <c r="K52" s="36"/>
    </row>
    <row r="53" spans="2:47" s="1" customFormat="1" ht="10.35" customHeight="1">
      <c r="B53" s="32"/>
      <c r="C53" s="33"/>
      <c r="D53" s="33"/>
      <c r="E53" s="33"/>
      <c r="F53" s="33"/>
      <c r="G53" s="33"/>
      <c r="H53" s="33"/>
      <c r="I53" s="105"/>
      <c r="J53" s="33"/>
      <c r="K53" s="36"/>
    </row>
    <row r="54" spans="2:47" s="1" customFormat="1" ht="29.25" customHeight="1">
      <c r="B54" s="32"/>
      <c r="C54" s="131" t="s">
        <v>92</v>
      </c>
      <c r="D54" s="119"/>
      <c r="E54" s="119"/>
      <c r="F54" s="119"/>
      <c r="G54" s="119"/>
      <c r="H54" s="119"/>
      <c r="I54" s="132"/>
      <c r="J54" s="133" t="s">
        <v>93</v>
      </c>
      <c r="K54" s="134"/>
    </row>
    <row r="55" spans="2:47" s="1" customFormat="1" ht="10.35" customHeight="1">
      <c r="B55" s="32"/>
      <c r="C55" s="33"/>
      <c r="D55" s="33"/>
      <c r="E55" s="33"/>
      <c r="F55" s="33"/>
      <c r="G55" s="33"/>
      <c r="H55" s="33"/>
      <c r="I55" s="105"/>
      <c r="J55" s="33"/>
      <c r="K55" s="36"/>
    </row>
    <row r="56" spans="2:47" s="1" customFormat="1" ht="29.25" customHeight="1">
      <c r="B56" s="32"/>
      <c r="C56" s="135" t="s">
        <v>94</v>
      </c>
      <c r="D56" s="33"/>
      <c r="E56" s="33"/>
      <c r="F56" s="33"/>
      <c r="G56" s="33"/>
      <c r="H56" s="33"/>
      <c r="I56" s="105"/>
      <c r="J56" s="115">
        <f>J84</f>
        <v>0</v>
      </c>
      <c r="K56" s="36"/>
      <c r="AU56" s="15" t="s">
        <v>95</v>
      </c>
    </row>
    <row r="57" spans="2:47" s="7" customFormat="1" ht="24.9" customHeight="1">
      <c r="B57" s="136"/>
      <c r="C57" s="137"/>
      <c r="D57" s="138" t="s">
        <v>96</v>
      </c>
      <c r="E57" s="139"/>
      <c r="F57" s="139"/>
      <c r="G57" s="139"/>
      <c r="H57" s="139"/>
      <c r="I57" s="140"/>
      <c r="J57" s="141">
        <f>J85</f>
        <v>0</v>
      </c>
      <c r="K57" s="142"/>
    </row>
    <row r="58" spans="2:47" s="8" customFormat="1" ht="19.95" customHeight="1">
      <c r="B58" s="143"/>
      <c r="C58" s="144"/>
      <c r="D58" s="145" t="s">
        <v>97</v>
      </c>
      <c r="E58" s="146"/>
      <c r="F58" s="146"/>
      <c r="G58" s="146"/>
      <c r="H58" s="146"/>
      <c r="I58" s="147"/>
      <c r="J58" s="148">
        <f>J86</f>
        <v>0</v>
      </c>
      <c r="K58" s="149"/>
    </row>
    <row r="59" spans="2:47" s="8" customFormat="1" ht="19.95" customHeight="1">
      <c r="B59" s="143"/>
      <c r="C59" s="144"/>
      <c r="D59" s="145" t="s">
        <v>98</v>
      </c>
      <c r="E59" s="146"/>
      <c r="F59" s="146"/>
      <c r="G59" s="146"/>
      <c r="H59" s="146"/>
      <c r="I59" s="147"/>
      <c r="J59" s="148">
        <f>J151</f>
        <v>0</v>
      </c>
      <c r="K59" s="149"/>
    </row>
    <row r="60" spans="2:47" s="8" customFormat="1" ht="19.95" customHeight="1">
      <c r="B60" s="143"/>
      <c r="C60" s="144"/>
      <c r="D60" s="145" t="s">
        <v>99</v>
      </c>
      <c r="E60" s="146"/>
      <c r="F60" s="146"/>
      <c r="G60" s="146"/>
      <c r="H60" s="146"/>
      <c r="I60" s="147"/>
      <c r="J60" s="148">
        <f>J162</f>
        <v>0</v>
      </c>
      <c r="K60" s="149"/>
    </row>
    <row r="61" spans="2:47" s="8" customFormat="1" ht="19.95" customHeight="1">
      <c r="B61" s="143"/>
      <c r="C61" s="144"/>
      <c r="D61" s="145" t="s">
        <v>100</v>
      </c>
      <c r="E61" s="146"/>
      <c r="F61" s="146"/>
      <c r="G61" s="146"/>
      <c r="H61" s="146"/>
      <c r="I61" s="147"/>
      <c r="J61" s="148">
        <f>J195</f>
        <v>0</v>
      </c>
      <c r="K61" s="149"/>
    </row>
    <row r="62" spans="2:47" s="8" customFormat="1" ht="19.95" customHeight="1">
      <c r="B62" s="143"/>
      <c r="C62" s="144"/>
      <c r="D62" s="145" t="s">
        <v>101</v>
      </c>
      <c r="E62" s="146"/>
      <c r="F62" s="146"/>
      <c r="G62" s="146"/>
      <c r="H62" s="146"/>
      <c r="I62" s="147"/>
      <c r="J62" s="148">
        <f>J203</f>
        <v>0</v>
      </c>
      <c r="K62" s="149"/>
    </row>
    <row r="63" spans="2:47" s="8" customFormat="1" ht="19.95" customHeight="1">
      <c r="B63" s="143"/>
      <c r="C63" s="144"/>
      <c r="D63" s="145" t="s">
        <v>102</v>
      </c>
      <c r="E63" s="146"/>
      <c r="F63" s="146"/>
      <c r="G63" s="146"/>
      <c r="H63" s="146"/>
      <c r="I63" s="147"/>
      <c r="J63" s="148">
        <f>J208</f>
        <v>0</v>
      </c>
      <c r="K63" s="149"/>
    </row>
    <row r="64" spans="2:47" s="8" customFormat="1" ht="19.95" customHeight="1">
      <c r="B64" s="143"/>
      <c r="C64" s="144"/>
      <c r="D64" s="145" t="s">
        <v>103</v>
      </c>
      <c r="E64" s="146"/>
      <c r="F64" s="146"/>
      <c r="G64" s="146"/>
      <c r="H64" s="146"/>
      <c r="I64" s="147"/>
      <c r="J64" s="148">
        <f>J215</f>
        <v>0</v>
      </c>
      <c r="K64" s="149"/>
    </row>
    <row r="65" spans="2:12" s="1" customFormat="1" ht="21.75" customHeight="1">
      <c r="B65" s="32"/>
      <c r="C65" s="33"/>
      <c r="D65" s="33"/>
      <c r="E65" s="33"/>
      <c r="F65" s="33"/>
      <c r="G65" s="33"/>
      <c r="H65" s="33"/>
      <c r="I65" s="105"/>
      <c r="J65" s="33"/>
      <c r="K65" s="36"/>
    </row>
    <row r="66" spans="2:12" s="1" customFormat="1" ht="6.9" customHeight="1">
      <c r="B66" s="47"/>
      <c r="C66" s="48"/>
      <c r="D66" s="48"/>
      <c r="E66" s="48"/>
      <c r="F66" s="48"/>
      <c r="G66" s="48"/>
      <c r="H66" s="48"/>
      <c r="I66" s="126"/>
      <c r="J66" s="48"/>
      <c r="K66" s="49"/>
    </row>
    <row r="70" spans="2:12" s="1" customFormat="1" ht="6.9" customHeight="1">
      <c r="B70" s="50"/>
      <c r="C70" s="51"/>
      <c r="D70" s="51"/>
      <c r="E70" s="51"/>
      <c r="F70" s="51"/>
      <c r="G70" s="51"/>
      <c r="H70" s="51"/>
      <c r="I70" s="129"/>
      <c r="J70" s="51"/>
      <c r="K70" s="51"/>
      <c r="L70" s="52"/>
    </row>
    <row r="71" spans="2:12" s="1" customFormat="1" ht="36.9" customHeight="1">
      <c r="B71" s="32"/>
      <c r="C71" s="53" t="s">
        <v>104</v>
      </c>
      <c r="D71" s="54"/>
      <c r="E71" s="54"/>
      <c r="F71" s="54"/>
      <c r="G71" s="54"/>
      <c r="H71" s="54"/>
      <c r="I71" s="150"/>
      <c r="J71" s="54"/>
      <c r="K71" s="54"/>
      <c r="L71" s="52"/>
    </row>
    <row r="72" spans="2:12" s="1" customFormat="1" ht="6.9" customHeight="1">
      <c r="B72" s="32"/>
      <c r="C72" s="54"/>
      <c r="D72" s="54"/>
      <c r="E72" s="54"/>
      <c r="F72" s="54"/>
      <c r="G72" s="54"/>
      <c r="H72" s="54"/>
      <c r="I72" s="150"/>
      <c r="J72" s="54"/>
      <c r="K72" s="54"/>
      <c r="L72" s="52"/>
    </row>
    <row r="73" spans="2:12" s="1" customFormat="1" ht="14.4" customHeight="1">
      <c r="B73" s="32"/>
      <c r="C73" s="56" t="s">
        <v>16</v>
      </c>
      <c r="D73" s="54"/>
      <c r="E73" s="54"/>
      <c r="F73" s="54"/>
      <c r="G73" s="54"/>
      <c r="H73" s="54"/>
      <c r="I73" s="150"/>
      <c r="J73" s="54"/>
      <c r="K73" s="54"/>
      <c r="L73" s="52"/>
    </row>
    <row r="74" spans="2:12" s="1" customFormat="1" ht="29.4" customHeight="1">
      <c r="B74" s="32"/>
      <c r="C74" s="54"/>
      <c r="D74" s="54"/>
      <c r="E74" s="351" t="str">
        <f>E7</f>
        <v>R 169 - BC Za Obcí vč. cesty Za Rybníky I a cesty U Březinky v k.ú. Sendražice u Smiřic a Horní Neděliště</v>
      </c>
      <c r="F74" s="321"/>
      <c r="G74" s="321"/>
      <c r="H74" s="321"/>
      <c r="I74" s="150"/>
      <c r="J74" s="54"/>
      <c r="K74" s="54"/>
      <c r="L74" s="52"/>
    </row>
    <row r="75" spans="2:12" s="1" customFormat="1" ht="14.4" customHeight="1">
      <c r="B75" s="32"/>
      <c r="C75" s="56" t="s">
        <v>89</v>
      </c>
      <c r="D75" s="54"/>
      <c r="E75" s="54"/>
      <c r="F75" s="54"/>
      <c r="G75" s="54"/>
      <c r="H75" s="54"/>
      <c r="I75" s="150"/>
      <c r="J75" s="54"/>
      <c r="K75" s="54"/>
      <c r="L75" s="52"/>
    </row>
    <row r="76" spans="2:12" s="1" customFormat="1" ht="31.2" customHeight="1">
      <c r="B76" s="32"/>
      <c r="C76" s="54"/>
      <c r="D76" s="54"/>
      <c r="E76" s="318" t="str">
        <f>E9</f>
        <v>SO-01a - Cesta Za Rybníky I v k.ú. Sendražice u Smiřic (staničení km 0,000-0,270)</v>
      </c>
      <c r="F76" s="321"/>
      <c r="G76" s="321"/>
      <c r="H76" s="321"/>
      <c r="I76" s="150"/>
      <c r="J76" s="54"/>
      <c r="K76" s="54"/>
      <c r="L76" s="52"/>
    </row>
    <row r="77" spans="2:12" s="1" customFormat="1" ht="6.9" customHeight="1">
      <c r="B77" s="32"/>
      <c r="C77" s="54"/>
      <c r="D77" s="54"/>
      <c r="E77" s="54"/>
      <c r="F77" s="54"/>
      <c r="G77" s="54"/>
      <c r="H77" s="54"/>
      <c r="I77" s="150"/>
      <c r="J77" s="54"/>
      <c r="K77" s="54"/>
      <c r="L77" s="52"/>
    </row>
    <row r="78" spans="2:12" s="1" customFormat="1" ht="18" customHeight="1">
      <c r="B78" s="32"/>
      <c r="C78" s="56" t="s">
        <v>24</v>
      </c>
      <c r="D78" s="54"/>
      <c r="E78" s="54"/>
      <c r="F78" s="151" t="str">
        <f>F12</f>
        <v xml:space="preserve"> </v>
      </c>
      <c r="G78" s="54"/>
      <c r="H78" s="54"/>
      <c r="I78" s="152" t="s">
        <v>26</v>
      </c>
      <c r="J78" s="64" t="str">
        <f>IF(J12="","",J12)</f>
        <v>27. 10. 2016</v>
      </c>
      <c r="K78" s="54"/>
      <c r="L78" s="52"/>
    </row>
    <row r="79" spans="2:12" s="1" customFormat="1" ht="6.9" customHeight="1">
      <c r="B79" s="32"/>
      <c r="C79" s="54"/>
      <c r="D79" s="54"/>
      <c r="E79" s="54"/>
      <c r="F79" s="54"/>
      <c r="G79" s="54"/>
      <c r="H79" s="54"/>
      <c r="I79" s="150"/>
      <c r="J79" s="54"/>
      <c r="K79" s="54"/>
      <c r="L79" s="52"/>
    </row>
    <row r="80" spans="2:12" s="1" customFormat="1" ht="13.2">
      <c r="B80" s="32"/>
      <c r="C80" s="56" t="s">
        <v>30</v>
      </c>
      <c r="D80" s="54"/>
      <c r="E80" s="54"/>
      <c r="F80" s="151" t="str">
        <f>E15</f>
        <v>Obec Sendražice</v>
      </c>
      <c r="G80" s="54"/>
      <c r="H80" s="54"/>
      <c r="I80" s="152" t="s">
        <v>36</v>
      </c>
      <c r="J80" s="151" t="str">
        <f>E21</f>
        <v>Agroprojekce Litomyšl, s.r.o.</v>
      </c>
      <c r="K80" s="54"/>
      <c r="L80" s="52"/>
    </row>
    <row r="81" spans="2:65" s="1" customFormat="1" ht="14.4" customHeight="1">
      <c r="B81" s="32"/>
      <c r="C81" s="56" t="s">
        <v>34</v>
      </c>
      <c r="D81" s="54"/>
      <c r="E81" s="54"/>
      <c r="F81" s="151" t="str">
        <f>IF(E18="","",E18)</f>
        <v/>
      </c>
      <c r="G81" s="54"/>
      <c r="H81" s="54"/>
      <c r="I81" s="150"/>
      <c r="J81" s="54"/>
      <c r="K81" s="54"/>
      <c r="L81" s="52"/>
    </row>
    <row r="82" spans="2:65" s="1" customFormat="1" ht="10.35" customHeight="1">
      <c r="B82" s="32"/>
      <c r="C82" s="54"/>
      <c r="D82" s="54"/>
      <c r="E82" s="54"/>
      <c r="F82" s="54"/>
      <c r="G82" s="54"/>
      <c r="H82" s="54"/>
      <c r="I82" s="150"/>
      <c r="J82" s="54"/>
      <c r="K82" s="54"/>
      <c r="L82" s="52"/>
    </row>
    <row r="83" spans="2:65" s="9" customFormat="1" ht="29.25" customHeight="1">
      <c r="B83" s="153"/>
      <c r="C83" s="154" t="s">
        <v>105</v>
      </c>
      <c r="D83" s="155" t="s">
        <v>60</v>
      </c>
      <c r="E83" s="155" t="s">
        <v>56</v>
      </c>
      <c r="F83" s="155" t="s">
        <v>106</v>
      </c>
      <c r="G83" s="155" t="s">
        <v>107</v>
      </c>
      <c r="H83" s="155" t="s">
        <v>108</v>
      </c>
      <c r="I83" s="156" t="s">
        <v>109</v>
      </c>
      <c r="J83" s="155" t="s">
        <v>93</v>
      </c>
      <c r="K83" s="157" t="s">
        <v>110</v>
      </c>
      <c r="L83" s="158"/>
      <c r="M83" s="73" t="s">
        <v>111</v>
      </c>
      <c r="N83" s="74" t="s">
        <v>45</v>
      </c>
      <c r="O83" s="74" t="s">
        <v>112</v>
      </c>
      <c r="P83" s="74" t="s">
        <v>113</v>
      </c>
      <c r="Q83" s="74" t="s">
        <v>114</v>
      </c>
      <c r="R83" s="74" t="s">
        <v>115</v>
      </c>
      <c r="S83" s="74" t="s">
        <v>116</v>
      </c>
      <c r="T83" s="75" t="s">
        <v>117</v>
      </c>
    </row>
    <row r="84" spans="2:65" s="1" customFormat="1" ht="29.25" customHeight="1">
      <c r="B84" s="32"/>
      <c r="C84" s="79" t="s">
        <v>94</v>
      </c>
      <c r="D84" s="54"/>
      <c r="E84" s="54"/>
      <c r="F84" s="54"/>
      <c r="G84" s="54"/>
      <c r="H84" s="54"/>
      <c r="I84" s="150"/>
      <c r="J84" s="159">
        <f>BK84</f>
        <v>0</v>
      </c>
      <c r="K84" s="54"/>
      <c r="L84" s="52"/>
      <c r="M84" s="76"/>
      <c r="N84" s="77"/>
      <c r="O84" s="77"/>
      <c r="P84" s="160">
        <f>P85</f>
        <v>0</v>
      </c>
      <c r="Q84" s="77"/>
      <c r="R84" s="160">
        <f>R85</f>
        <v>1847.1141304999999</v>
      </c>
      <c r="S84" s="77"/>
      <c r="T84" s="161">
        <f>T85</f>
        <v>65.13900000000001</v>
      </c>
      <c r="AT84" s="15" t="s">
        <v>74</v>
      </c>
      <c r="AU84" s="15" t="s">
        <v>95</v>
      </c>
      <c r="BK84" s="162">
        <f>BK85</f>
        <v>0</v>
      </c>
    </row>
    <row r="85" spans="2:65" s="10" customFormat="1" ht="37.35" customHeight="1">
      <c r="B85" s="163"/>
      <c r="C85" s="164"/>
      <c r="D85" s="165" t="s">
        <v>74</v>
      </c>
      <c r="E85" s="166" t="s">
        <v>118</v>
      </c>
      <c r="F85" s="166" t="s">
        <v>119</v>
      </c>
      <c r="G85" s="164"/>
      <c r="H85" s="164"/>
      <c r="I85" s="167"/>
      <c r="J85" s="168">
        <f>BK85</f>
        <v>0</v>
      </c>
      <c r="K85" s="164"/>
      <c r="L85" s="169"/>
      <c r="M85" s="170"/>
      <c r="N85" s="171"/>
      <c r="O85" s="171"/>
      <c r="P85" s="172">
        <f>P86+P151+P162+P195+P203+P208+P215</f>
        <v>0</v>
      </c>
      <c r="Q85" s="171"/>
      <c r="R85" s="172">
        <f>R86+R151+R162+R195+R203+R208+R215</f>
        <v>1847.1141304999999</v>
      </c>
      <c r="S85" s="171"/>
      <c r="T85" s="173">
        <f>T86+T151+T162+T195+T203+T208+T215</f>
        <v>65.13900000000001</v>
      </c>
      <c r="AR85" s="174" t="s">
        <v>23</v>
      </c>
      <c r="AT85" s="175" t="s">
        <v>74</v>
      </c>
      <c r="AU85" s="175" t="s">
        <v>75</v>
      </c>
      <c r="AY85" s="174" t="s">
        <v>120</v>
      </c>
      <c r="BK85" s="176">
        <f>BK86+BK151+BK162+BK195+BK203+BK208+BK215</f>
        <v>0</v>
      </c>
    </row>
    <row r="86" spans="2:65" s="10" customFormat="1" ht="19.95" customHeight="1">
      <c r="B86" s="163"/>
      <c r="C86" s="164"/>
      <c r="D86" s="177" t="s">
        <v>74</v>
      </c>
      <c r="E86" s="178" t="s">
        <v>23</v>
      </c>
      <c r="F86" s="178" t="s">
        <v>121</v>
      </c>
      <c r="G86" s="164"/>
      <c r="H86" s="164"/>
      <c r="I86" s="167"/>
      <c r="J86" s="179">
        <f>BK86</f>
        <v>0</v>
      </c>
      <c r="K86" s="164"/>
      <c r="L86" s="169"/>
      <c r="M86" s="170"/>
      <c r="N86" s="171"/>
      <c r="O86" s="171"/>
      <c r="P86" s="172">
        <f>SUM(P87:P150)</f>
        <v>0</v>
      </c>
      <c r="Q86" s="171"/>
      <c r="R86" s="172">
        <f>SUM(R87:R150)</f>
        <v>1.8862E-2</v>
      </c>
      <c r="S86" s="171"/>
      <c r="T86" s="173">
        <f>SUM(T87:T150)</f>
        <v>65.13900000000001</v>
      </c>
      <c r="AR86" s="174" t="s">
        <v>23</v>
      </c>
      <c r="AT86" s="175" t="s">
        <v>74</v>
      </c>
      <c r="AU86" s="175" t="s">
        <v>23</v>
      </c>
      <c r="AY86" s="174" t="s">
        <v>120</v>
      </c>
      <c r="BK86" s="176">
        <f>SUM(BK87:BK150)</f>
        <v>0</v>
      </c>
    </row>
    <row r="87" spans="2:65" s="1" customFormat="1" ht="20.399999999999999" customHeight="1">
      <c r="B87" s="32"/>
      <c r="C87" s="180" t="s">
        <v>23</v>
      </c>
      <c r="D87" s="180" t="s">
        <v>122</v>
      </c>
      <c r="E87" s="181" t="s">
        <v>123</v>
      </c>
      <c r="F87" s="182" t="s">
        <v>124</v>
      </c>
      <c r="G87" s="183" t="s">
        <v>125</v>
      </c>
      <c r="H87" s="184">
        <v>108</v>
      </c>
      <c r="I87" s="185"/>
      <c r="J87" s="186">
        <f>ROUND(I87*H87,2)</f>
        <v>0</v>
      </c>
      <c r="K87" s="182" t="s">
        <v>126</v>
      </c>
      <c r="L87" s="52"/>
      <c r="M87" s="187" t="s">
        <v>22</v>
      </c>
      <c r="N87" s="188" t="s">
        <v>46</v>
      </c>
      <c r="O87" s="33"/>
      <c r="P87" s="189">
        <f>O87*H87</f>
        <v>0</v>
      </c>
      <c r="Q87" s="189">
        <v>0</v>
      </c>
      <c r="R87" s="189">
        <f>Q87*H87</f>
        <v>0</v>
      </c>
      <c r="S87" s="189">
        <v>0.40799999999999997</v>
      </c>
      <c r="T87" s="190">
        <f>S87*H87</f>
        <v>44.064</v>
      </c>
      <c r="AR87" s="15" t="s">
        <v>127</v>
      </c>
      <c r="AT87" s="15" t="s">
        <v>122</v>
      </c>
      <c r="AU87" s="15" t="s">
        <v>83</v>
      </c>
      <c r="AY87" s="15" t="s">
        <v>120</v>
      </c>
      <c r="BE87" s="191">
        <f>IF(N87="základní",J87,0)</f>
        <v>0</v>
      </c>
      <c r="BF87" s="191">
        <f>IF(N87="snížená",J87,0)</f>
        <v>0</v>
      </c>
      <c r="BG87" s="191">
        <f>IF(N87="zákl. přenesená",J87,0)</f>
        <v>0</v>
      </c>
      <c r="BH87" s="191">
        <f>IF(N87="sníž. přenesená",J87,0)</f>
        <v>0</v>
      </c>
      <c r="BI87" s="191">
        <f>IF(N87="nulová",J87,0)</f>
        <v>0</v>
      </c>
      <c r="BJ87" s="15" t="s">
        <v>23</v>
      </c>
      <c r="BK87" s="191">
        <f>ROUND(I87*H87,2)</f>
        <v>0</v>
      </c>
      <c r="BL87" s="15" t="s">
        <v>127</v>
      </c>
      <c r="BM87" s="15" t="s">
        <v>128</v>
      </c>
    </row>
    <row r="88" spans="2:65" s="11" customFormat="1">
      <c r="B88" s="192"/>
      <c r="C88" s="193"/>
      <c r="D88" s="194" t="s">
        <v>129</v>
      </c>
      <c r="E88" s="195" t="s">
        <v>22</v>
      </c>
      <c r="F88" s="196" t="s">
        <v>130</v>
      </c>
      <c r="G88" s="193"/>
      <c r="H88" s="197">
        <v>108</v>
      </c>
      <c r="I88" s="198"/>
      <c r="J88" s="193"/>
      <c r="K88" s="193"/>
      <c r="L88" s="199"/>
      <c r="M88" s="200"/>
      <c r="N88" s="201"/>
      <c r="O88" s="201"/>
      <c r="P88" s="201"/>
      <c r="Q88" s="201"/>
      <c r="R88" s="201"/>
      <c r="S88" s="201"/>
      <c r="T88" s="202"/>
      <c r="AT88" s="203" t="s">
        <v>129</v>
      </c>
      <c r="AU88" s="203" t="s">
        <v>83</v>
      </c>
      <c r="AV88" s="11" t="s">
        <v>83</v>
      </c>
      <c r="AW88" s="11" t="s">
        <v>38</v>
      </c>
      <c r="AX88" s="11" t="s">
        <v>23</v>
      </c>
      <c r="AY88" s="203" t="s">
        <v>120</v>
      </c>
    </row>
    <row r="89" spans="2:65" s="1" customFormat="1" ht="20.399999999999999" customHeight="1">
      <c r="B89" s="32"/>
      <c r="C89" s="180" t="s">
        <v>83</v>
      </c>
      <c r="D89" s="180" t="s">
        <v>122</v>
      </c>
      <c r="E89" s="181" t="s">
        <v>131</v>
      </c>
      <c r="F89" s="182" t="s">
        <v>132</v>
      </c>
      <c r="G89" s="183" t="s">
        <v>125</v>
      </c>
      <c r="H89" s="184">
        <v>25</v>
      </c>
      <c r="I89" s="185"/>
      <c r="J89" s="186">
        <f>ROUND(I89*H89,2)</f>
        <v>0</v>
      </c>
      <c r="K89" s="182" t="s">
        <v>126</v>
      </c>
      <c r="L89" s="52"/>
      <c r="M89" s="187" t="s">
        <v>22</v>
      </c>
      <c r="N89" s="188" t="s">
        <v>46</v>
      </c>
      <c r="O89" s="33"/>
      <c r="P89" s="189">
        <f>O89*H89</f>
        <v>0</v>
      </c>
      <c r="Q89" s="189">
        <v>0</v>
      </c>
      <c r="R89" s="189">
        <f>Q89*H89</f>
        <v>0</v>
      </c>
      <c r="S89" s="189">
        <v>0.56000000000000005</v>
      </c>
      <c r="T89" s="190">
        <f>S89*H89</f>
        <v>14.000000000000002</v>
      </c>
      <c r="AR89" s="15" t="s">
        <v>127</v>
      </c>
      <c r="AT89" s="15" t="s">
        <v>122</v>
      </c>
      <c r="AU89" s="15" t="s">
        <v>83</v>
      </c>
      <c r="AY89" s="15" t="s">
        <v>120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15" t="s">
        <v>23</v>
      </c>
      <c r="BK89" s="191">
        <f>ROUND(I89*H89,2)</f>
        <v>0</v>
      </c>
      <c r="BL89" s="15" t="s">
        <v>127</v>
      </c>
      <c r="BM89" s="15" t="s">
        <v>133</v>
      </c>
    </row>
    <row r="90" spans="2:65" s="1" customFormat="1" ht="20.399999999999999" customHeight="1">
      <c r="B90" s="32"/>
      <c r="C90" s="180" t="s">
        <v>134</v>
      </c>
      <c r="D90" s="180" t="s">
        <v>122</v>
      </c>
      <c r="E90" s="181" t="s">
        <v>135</v>
      </c>
      <c r="F90" s="182" t="s">
        <v>136</v>
      </c>
      <c r="G90" s="183" t="s">
        <v>125</v>
      </c>
      <c r="H90" s="184">
        <v>25</v>
      </c>
      <c r="I90" s="185"/>
      <c r="J90" s="186">
        <f>ROUND(I90*H90,2)</f>
        <v>0</v>
      </c>
      <c r="K90" s="182" t="s">
        <v>126</v>
      </c>
      <c r="L90" s="52"/>
      <c r="M90" s="187" t="s">
        <v>22</v>
      </c>
      <c r="N90" s="188" t="s">
        <v>46</v>
      </c>
      <c r="O90" s="33"/>
      <c r="P90" s="189">
        <f>O90*H90</f>
        <v>0</v>
      </c>
      <c r="Q90" s="189">
        <v>0</v>
      </c>
      <c r="R90" s="189">
        <f>Q90*H90</f>
        <v>0</v>
      </c>
      <c r="S90" s="189">
        <v>9.8000000000000004E-2</v>
      </c>
      <c r="T90" s="190">
        <f>S90*H90</f>
        <v>2.4500000000000002</v>
      </c>
      <c r="AR90" s="15" t="s">
        <v>127</v>
      </c>
      <c r="AT90" s="15" t="s">
        <v>122</v>
      </c>
      <c r="AU90" s="15" t="s">
        <v>83</v>
      </c>
      <c r="AY90" s="15" t="s">
        <v>120</v>
      </c>
      <c r="BE90" s="191">
        <f>IF(N90="základní",J90,0)</f>
        <v>0</v>
      </c>
      <c r="BF90" s="191">
        <f>IF(N90="snížená",J90,0)</f>
        <v>0</v>
      </c>
      <c r="BG90" s="191">
        <f>IF(N90="zákl. přenesená",J90,0)</f>
        <v>0</v>
      </c>
      <c r="BH90" s="191">
        <f>IF(N90="sníž. přenesená",J90,0)</f>
        <v>0</v>
      </c>
      <c r="BI90" s="191">
        <f>IF(N90="nulová",J90,0)</f>
        <v>0</v>
      </c>
      <c r="BJ90" s="15" t="s">
        <v>23</v>
      </c>
      <c r="BK90" s="191">
        <f>ROUND(I90*H90,2)</f>
        <v>0</v>
      </c>
      <c r="BL90" s="15" t="s">
        <v>127</v>
      </c>
      <c r="BM90" s="15" t="s">
        <v>137</v>
      </c>
    </row>
    <row r="91" spans="2:65" s="1" customFormat="1" ht="28.8" customHeight="1">
      <c r="B91" s="32"/>
      <c r="C91" s="180" t="s">
        <v>127</v>
      </c>
      <c r="D91" s="180" t="s">
        <v>122</v>
      </c>
      <c r="E91" s="181" t="s">
        <v>138</v>
      </c>
      <c r="F91" s="182" t="s">
        <v>139</v>
      </c>
      <c r="G91" s="183" t="s">
        <v>125</v>
      </c>
      <c r="H91" s="184">
        <v>25</v>
      </c>
      <c r="I91" s="185"/>
      <c r="J91" s="186">
        <f>ROUND(I91*H91,2)</f>
        <v>0</v>
      </c>
      <c r="K91" s="182" t="s">
        <v>126</v>
      </c>
      <c r="L91" s="52"/>
      <c r="M91" s="187" t="s">
        <v>22</v>
      </c>
      <c r="N91" s="188" t="s">
        <v>46</v>
      </c>
      <c r="O91" s="33"/>
      <c r="P91" s="189">
        <f>O91*H91</f>
        <v>0</v>
      </c>
      <c r="Q91" s="189">
        <v>4.0000000000000003E-5</v>
      </c>
      <c r="R91" s="189">
        <f>Q91*H91</f>
        <v>1E-3</v>
      </c>
      <c r="S91" s="189">
        <v>0.10299999999999999</v>
      </c>
      <c r="T91" s="190">
        <f>S91*H91</f>
        <v>2.5749999999999997</v>
      </c>
      <c r="AR91" s="15" t="s">
        <v>127</v>
      </c>
      <c r="AT91" s="15" t="s">
        <v>122</v>
      </c>
      <c r="AU91" s="15" t="s">
        <v>83</v>
      </c>
      <c r="AY91" s="15" t="s">
        <v>120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15" t="s">
        <v>23</v>
      </c>
      <c r="BK91" s="191">
        <f>ROUND(I91*H91,2)</f>
        <v>0</v>
      </c>
      <c r="BL91" s="15" t="s">
        <v>127</v>
      </c>
      <c r="BM91" s="15" t="s">
        <v>140</v>
      </c>
    </row>
    <row r="92" spans="2:65" s="11" customFormat="1">
      <c r="B92" s="192"/>
      <c r="C92" s="193"/>
      <c r="D92" s="194" t="s">
        <v>129</v>
      </c>
      <c r="E92" s="195" t="s">
        <v>22</v>
      </c>
      <c r="F92" s="196" t="s">
        <v>141</v>
      </c>
      <c r="G92" s="193"/>
      <c r="H92" s="197">
        <v>25</v>
      </c>
      <c r="I92" s="198"/>
      <c r="J92" s="193"/>
      <c r="K92" s="193"/>
      <c r="L92" s="199"/>
      <c r="M92" s="200"/>
      <c r="N92" s="201"/>
      <c r="O92" s="201"/>
      <c r="P92" s="201"/>
      <c r="Q92" s="201"/>
      <c r="R92" s="201"/>
      <c r="S92" s="201"/>
      <c r="T92" s="202"/>
      <c r="AT92" s="203" t="s">
        <v>129</v>
      </c>
      <c r="AU92" s="203" t="s">
        <v>83</v>
      </c>
      <c r="AV92" s="11" t="s">
        <v>83</v>
      </c>
      <c r="AW92" s="11" t="s">
        <v>38</v>
      </c>
      <c r="AX92" s="11" t="s">
        <v>23</v>
      </c>
      <c r="AY92" s="203" t="s">
        <v>120</v>
      </c>
    </row>
    <row r="93" spans="2:65" s="1" customFormat="1" ht="20.399999999999999" customHeight="1">
      <c r="B93" s="32"/>
      <c r="C93" s="180" t="s">
        <v>142</v>
      </c>
      <c r="D93" s="180" t="s">
        <v>122</v>
      </c>
      <c r="E93" s="181" t="s">
        <v>143</v>
      </c>
      <c r="F93" s="182" t="s">
        <v>144</v>
      </c>
      <c r="G93" s="183" t="s">
        <v>145</v>
      </c>
      <c r="H93" s="184">
        <v>10</v>
      </c>
      <c r="I93" s="185"/>
      <c r="J93" s="186">
        <f>ROUND(I93*H93,2)</f>
        <v>0</v>
      </c>
      <c r="K93" s="182" t="s">
        <v>126</v>
      </c>
      <c r="L93" s="52"/>
      <c r="M93" s="187" t="s">
        <v>22</v>
      </c>
      <c r="N93" s="188" t="s">
        <v>46</v>
      </c>
      <c r="O93" s="33"/>
      <c r="P93" s="189">
        <f>O93*H93</f>
        <v>0</v>
      </c>
      <c r="Q93" s="189">
        <v>0</v>
      </c>
      <c r="R93" s="189">
        <f>Q93*H93</f>
        <v>0</v>
      </c>
      <c r="S93" s="189">
        <v>0.20499999999999999</v>
      </c>
      <c r="T93" s="190">
        <f>S93*H93</f>
        <v>2.0499999999999998</v>
      </c>
      <c r="AR93" s="15" t="s">
        <v>127</v>
      </c>
      <c r="AT93" s="15" t="s">
        <v>122</v>
      </c>
      <c r="AU93" s="15" t="s">
        <v>83</v>
      </c>
      <c r="AY93" s="15" t="s">
        <v>120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5" t="s">
        <v>23</v>
      </c>
      <c r="BK93" s="191">
        <f>ROUND(I93*H93,2)</f>
        <v>0</v>
      </c>
      <c r="BL93" s="15" t="s">
        <v>127</v>
      </c>
      <c r="BM93" s="15" t="s">
        <v>146</v>
      </c>
    </row>
    <row r="94" spans="2:65" s="11" customFormat="1">
      <c r="B94" s="192"/>
      <c r="C94" s="193"/>
      <c r="D94" s="194" t="s">
        <v>129</v>
      </c>
      <c r="E94" s="195" t="s">
        <v>22</v>
      </c>
      <c r="F94" s="196" t="s">
        <v>147</v>
      </c>
      <c r="G94" s="193"/>
      <c r="H94" s="197">
        <v>10</v>
      </c>
      <c r="I94" s="198"/>
      <c r="J94" s="193"/>
      <c r="K94" s="193"/>
      <c r="L94" s="199"/>
      <c r="M94" s="200"/>
      <c r="N94" s="201"/>
      <c r="O94" s="201"/>
      <c r="P94" s="201"/>
      <c r="Q94" s="201"/>
      <c r="R94" s="201"/>
      <c r="S94" s="201"/>
      <c r="T94" s="202"/>
      <c r="AT94" s="203" t="s">
        <v>129</v>
      </c>
      <c r="AU94" s="203" t="s">
        <v>83</v>
      </c>
      <c r="AV94" s="11" t="s">
        <v>83</v>
      </c>
      <c r="AW94" s="11" t="s">
        <v>38</v>
      </c>
      <c r="AX94" s="11" t="s">
        <v>23</v>
      </c>
      <c r="AY94" s="203" t="s">
        <v>120</v>
      </c>
    </row>
    <row r="95" spans="2:65" s="1" customFormat="1" ht="20.399999999999999" customHeight="1">
      <c r="B95" s="32"/>
      <c r="C95" s="180" t="s">
        <v>148</v>
      </c>
      <c r="D95" s="180" t="s">
        <v>122</v>
      </c>
      <c r="E95" s="181" t="s">
        <v>149</v>
      </c>
      <c r="F95" s="182" t="s">
        <v>150</v>
      </c>
      <c r="G95" s="183" t="s">
        <v>151</v>
      </c>
      <c r="H95" s="184">
        <v>213.29</v>
      </c>
      <c r="I95" s="185"/>
      <c r="J95" s="186">
        <f>ROUND(I95*H95,2)</f>
        <v>0</v>
      </c>
      <c r="K95" s="182" t="s">
        <v>126</v>
      </c>
      <c r="L95" s="52"/>
      <c r="M95" s="187" t="s">
        <v>22</v>
      </c>
      <c r="N95" s="188" t="s">
        <v>46</v>
      </c>
      <c r="O95" s="33"/>
      <c r="P95" s="189">
        <f>O95*H95</f>
        <v>0</v>
      </c>
      <c r="Q95" s="189">
        <v>0</v>
      </c>
      <c r="R95" s="189">
        <f>Q95*H95</f>
        <v>0</v>
      </c>
      <c r="S95" s="189">
        <v>0</v>
      </c>
      <c r="T95" s="190">
        <f>S95*H95</f>
        <v>0</v>
      </c>
      <c r="AR95" s="15" t="s">
        <v>127</v>
      </c>
      <c r="AT95" s="15" t="s">
        <v>122</v>
      </c>
      <c r="AU95" s="15" t="s">
        <v>83</v>
      </c>
      <c r="AY95" s="15" t="s">
        <v>120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5" t="s">
        <v>23</v>
      </c>
      <c r="BK95" s="191">
        <f>ROUND(I95*H95,2)</f>
        <v>0</v>
      </c>
      <c r="BL95" s="15" t="s">
        <v>127</v>
      </c>
      <c r="BM95" s="15" t="s">
        <v>152</v>
      </c>
    </row>
    <row r="96" spans="2:65" s="11" customFormat="1">
      <c r="B96" s="192"/>
      <c r="C96" s="193"/>
      <c r="D96" s="204" t="s">
        <v>129</v>
      </c>
      <c r="E96" s="205" t="s">
        <v>22</v>
      </c>
      <c r="F96" s="206" t="s">
        <v>153</v>
      </c>
      <c r="G96" s="193"/>
      <c r="H96" s="207">
        <v>209</v>
      </c>
      <c r="I96" s="198"/>
      <c r="J96" s="193"/>
      <c r="K96" s="193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129</v>
      </c>
      <c r="AU96" s="203" t="s">
        <v>83</v>
      </c>
      <c r="AV96" s="11" t="s">
        <v>83</v>
      </c>
      <c r="AW96" s="11" t="s">
        <v>38</v>
      </c>
      <c r="AX96" s="11" t="s">
        <v>75</v>
      </c>
      <c r="AY96" s="203" t="s">
        <v>120</v>
      </c>
    </row>
    <row r="97" spans="2:65" s="11" customFormat="1">
      <c r="B97" s="192"/>
      <c r="C97" s="193"/>
      <c r="D97" s="204" t="s">
        <v>129</v>
      </c>
      <c r="E97" s="205" t="s">
        <v>22</v>
      </c>
      <c r="F97" s="206" t="s">
        <v>154</v>
      </c>
      <c r="G97" s="193"/>
      <c r="H97" s="207">
        <v>0.45</v>
      </c>
      <c r="I97" s="198"/>
      <c r="J97" s="193"/>
      <c r="K97" s="193"/>
      <c r="L97" s="199"/>
      <c r="M97" s="200"/>
      <c r="N97" s="201"/>
      <c r="O97" s="201"/>
      <c r="P97" s="201"/>
      <c r="Q97" s="201"/>
      <c r="R97" s="201"/>
      <c r="S97" s="201"/>
      <c r="T97" s="202"/>
      <c r="AT97" s="203" t="s">
        <v>129</v>
      </c>
      <c r="AU97" s="203" t="s">
        <v>83</v>
      </c>
      <c r="AV97" s="11" t="s">
        <v>83</v>
      </c>
      <c r="AW97" s="11" t="s">
        <v>38</v>
      </c>
      <c r="AX97" s="11" t="s">
        <v>75</v>
      </c>
      <c r="AY97" s="203" t="s">
        <v>120</v>
      </c>
    </row>
    <row r="98" spans="2:65" s="11" customFormat="1">
      <c r="B98" s="192"/>
      <c r="C98" s="193"/>
      <c r="D98" s="194" t="s">
        <v>129</v>
      </c>
      <c r="E98" s="195" t="s">
        <v>22</v>
      </c>
      <c r="F98" s="196" t="s">
        <v>155</v>
      </c>
      <c r="G98" s="193"/>
      <c r="H98" s="197">
        <v>3.84</v>
      </c>
      <c r="I98" s="198"/>
      <c r="J98" s="193"/>
      <c r="K98" s="193"/>
      <c r="L98" s="199"/>
      <c r="M98" s="200"/>
      <c r="N98" s="201"/>
      <c r="O98" s="201"/>
      <c r="P98" s="201"/>
      <c r="Q98" s="201"/>
      <c r="R98" s="201"/>
      <c r="S98" s="201"/>
      <c r="T98" s="202"/>
      <c r="AT98" s="203" t="s">
        <v>129</v>
      </c>
      <c r="AU98" s="203" t="s">
        <v>83</v>
      </c>
      <c r="AV98" s="11" t="s">
        <v>83</v>
      </c>
      <c r="AW98" s="11" t="s">
        <v>38</v>
      </c>
      <c r="AX98" s="11" t="s">
        <v>75</v>
      </c>
      <c r="AY98" s="203" t="s">
        <v>120</v>
      </c>
    </row>
    <row r="99" spans="2:65" s="1" customFormat="1" ht="28.8" customHeight="1">
      <c r="B99" s="32"/>
      <c r="C99" s="180" t="s">
        <v>156</v>
      </c>
      <c r="D99" s="180" t="s">
        <v>122</v>
      </c>
      <c r="E99" s="181" t="s">
        <v>157</v>
      </c>
      <c r="F99" s="182" t="s">
        <v>158</v>
      </c>
      <c r="G99" s="183" t="s">
        <v>151</v>
      </c>
      <c r="H99" s="184">
        <v>603</v>
      </c>
      <c r="I99" s="185"/>
      <c r="J99" s="186">
        <f>ROUND(I99*H99,2)</f>
        <v>0</v>
      </c>
      <c r="K99" s="182" t="s">
        <v>126</v>
      </c>
      <c r="L99" s="52"/>
      <c r="M99" s="187" t="s">
        <v>22</v>
      </c>
      <c r="N99" s="188" t="s">
        <v>46</v>
      </c>
      <c r="O99" s="33"/>
      <c r="P99" s="189">
        <f>O99*H99</f>
        <v>0</v>
      </c>
      <c r="Q99" s="189">
        <v>0</v>
      </c>
      <c r="R99" s="189">
        <f>Q99*H99</f>
        <v>0</v>
      </c>
      <c r="S99" s="189">
        <v>0</v>
      </c>
      <c r="T99" s="190">
        <f>S99*H99</f>
        <v>0</v>
      </c>
      <c r="AR99" s="15" t="s">
        <v>127</v>
      </c>
      <c r="AT99" s="15" t="s">
        <v>122</v>
      </c>
      <c r="AU99" s="15" t="s">
        <v>83</v>
      </c>
      <c r="AY99" s="15" t="s">
        <v>120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5" t="s">
        <v>23</v>
      </c>
      <c r="BK99" s="191">
        <f>ROUND(I99*H99,2)</f>
        <v>0</v>
      </c>
      <c r="BL99" s="15" t="s">
        <v>127</v>
      </c>
      <c r="BM99" s="15" t="s">
        <v>159</v>
      </c>
    </row>
    <row r="100" spans="2:65" s="11" customFormat="1">
      <c r="B100" s="192"/>
      <c r="C100" s="193"/>
      <c r="D100" s="194" t="s">
        <v>129</v>
      </c>
      <c r="E100" s="195" t="s">
        <v>22</v>
      </c>
      <c r="F100" s="196" t="s">
        <v>160</v>
      </c>
      <c r="G100" s="193"/>
      <c r="H100" s="197">
        <v>603</v>
      </c>
      <c r="I100" s="198"/>
      <c r="J100" s="193"/>
      <c r="K100" s="193"/>
      <c r="L100" s="199"/>
      <c r="M100" s="200"/>
      <c r="N100" s="201"/>
      <c r="O100" s="201"/>
      <c r="P100" s="201"/>
      <c r="Q100" s="201"/>
      <c r="R100" s="201"/>
      <c r="S100" s="201"/>
      <c r="T100" s="202"/>
      <c r="AT100" s="203" t="s">
        <v>129</v>
      </c>
      <c r="AU100" s="203" t="s">
        <v>83</v>
      </c>
      <c r="AV100" s="11" t="s">
        <v>83</v>
      </c>
      <c r="AW100" s="11" t="s">
        <v>38</v>
      </c>
      <c r="AX100" s="11" t="s">
        <v>23</v>
      </c>
      <c r="AY100" s="203" t="s">
        <v>120</v>
      </c>
    </row>
    <row r="101" spans="2:65" s="1" customFormat="1" ht="20.399999999999999" customHeight="1">
      <c r="B101" s="32"/>
      <c r="C101" s="180" t="s">
        <v>161</v>
      </c>
      <c r="D101" s="180" t="s">
        <v>122</v>
      </c>
      <c r="E101" s="181" t="s">
        <v>162</v>
      </c>
      <c r="F101" s="182" t="s">
        <v>163</v>
      </c>
      <c r="G101" s="183" t="s">
        <v>151</v>
      </c>
      <c r="H101" s="184">
        <v>9.02</v>
      </c>
      <c r="I101" s="185"/>
      <c r="J101" s="186">
        <f>ROUND(I101*H101,2)</f>
        <v>0</v>
      </c>
      <c r="K101" s="182" t="s">
        <v>126</v>
      </c>
      <c r="L101" s="52"/>
      <c r="M101" s="187" t="s">
        <v>22</v>
      </c>
      <c r="N101" s="188" t="s">
        <v>46</v>
      </c>
      <c r="O101" s="33"/>
      <c r="P101" s="189">
        <f>O101*H101</f>
        <v>0</v>
      </c>
      <c r="Q101" s="189">
        <v>0</v>
      </c>
      <c r="R101" s="189">
        <f>Q101*H101</f>
        <v>0</v>
      </c>
      <c r="S101" s="189">
        <v>0</v>
      </c>
      <c r="T101" s="190">
        <f>S101*H101</f>
        <v>0</v>
      </c>
      <c r="AR101" s="15" t="s">
        <v>127</v>
      </c>
      <c r="AT101" s="15" t="s">
        <v>122</v>
      </c>
      <c r="AU101" s="15" t="s">
        <v>83</v>
      </c>
      <c r="AY101" s="15" t="s">
        <v>120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5" t="s">
        <v>23</v>
      </c>
      <c r="BK101" s="191">
        <f>ROUND(I101*H101,2)</f>
        <v>0</v>
      </c>
      <c r="BL101" s="15" t="s">
        <v>127</v>
      </c>
      <c r="BM101" s="15" t="s">
        <v>164</v>
      </c>
    </row>
    <row r="102" spans="2:65" s="11" customFormat="1">
      <c r="B102" s="192"/>
      <c r="C102" s="193"/>
      <c r="D102" s="194" t="s">
        <v>129</v>
      </c>
      <c r="E102" s="195" t="s">
        <v>22</v>
      </c>
      <c r="F102" s="196" t="s">
        <v>165</v>
      </c>
      <c r="G102" s="193"/>
      <c r="H102" s="197">
        <v>9.02</v>
      </c>
      <c r="I102" s="198"/>
      <c r="J102" s="193"/>
      <c r="K102" s="193"/>
      <c r="L102" s="199"/>
      <c r="M102" s="200"/>
      <c r="N102" s="201"/>
      <c r="O102" s="201"/>
      <c r="P102" s="201"/>
      <c r="Q102" s="201"/>
      <c r="R102" s="201"/>
      <c r="S102" s="201"/>
      <c r="T102" s="202"/>
      <c r="AT102" s="203" t="s">
        <v>129</v>
      </c>
      <c r="AU102" s="203" t="s">
        <v>83</v>
      </c>
      <c r="AV102" s="11" t="s">
        <v>83</v>
      </c>
      <c r="AW102" s="11" t="s">
        <v>38</v>
      </c>
      <c r="AX102" s="11" t="s">
        <v>23</v>
      </c>
      <c r="AY102" s="203" t="s">
        <v>120</v>
      </c>
    </row>
    <row r="103" spans="2:65" s="1" customFormat="1" ht="20.399999999999999" customHeight="1">
      <c r="B103" s="32"/>
      <c r="C103" s="180" t="s">
        <v>166</v>
      </c>
      <c r="D103" s="180" t="s">
        <v>122</v>
      </c>
      <c r="E103" s="181" t="s">
        <v>167</v>
      </c>
      <c r="F103" s="182" t="s">
        <v>168</v>
      </c>
      <c r="G103" s="183" t="s">
        <v>151</v>
      </c>
      <c r="H103" s="184">
        <v>86.36</v>
      </c>
      <c r="I103" s="185"/>
      <c r="J103" s="186">
        <f>ROUND(I103*H103,2)</f>
        <v>0</v>
      </c>
      <c r="K103" s="182" t="s">
        <v>126</v>
      </c>
      <c r="L103" s="52"/>
      <c r="M103" s="187" t="s">
        <v>22</v>
      </c>
      <c r="N103" s="188" t="s">
        <v>46</v>
      </c>
      <c r="O103" s="33"/>
      <c r="P103" s="189">
        <f>O103*H103</f>
        <v>0</v>
      </c>
      <c r="Q103" s="189">
        <v>0</v>
      </c>
      <c r="R103" s="189">
        <f>Q103*H103</f>
        <v>0</v>
      </c>
      <c r="S103" s="189">
        <v>0</v>
      </c>
      <c r="T103" s="190">
        <f>S103*H103</f>
        <v>0</v>
      </c>
      <c r="AR103" s="15" t="s">
        <v>127</v>
      </c>
      <c r="AT103" s="15" t="s">
        <v>122</v>
      </c>
      <c r="AU103" s="15" t="s">
        <v>83</v>
      </c>
      <c r="AY103" s="15" t="s">
        <v>120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5" t="s">
        <v>23</v>
      </c>
      <c r="BK103" s="191">
        <f>ROUND(I103*H103,2)</f>
        <v>0</v>
      </c>
      <c r="BL103" s="15" t="s">
        <v>127</v>
      </c>
      <c r="BM103" s="15" t="s">
        <v>169</v>
      </c>
    </row>
    <row r="104" spans="2:65" s="11" customFormat="1">
      <c r="B104" s="192"/>
      <c r="C104" s="193"/>
      <c r="D104" s="204" t="s">
        <v>129</v>
      </c>
      <c r="E104" s="205" t="s">
        <v>22</v>
      </c>
      <c r="F104" s="206" t="s">
        <v>170</v>
      </c>
      <c r="G104" s="193"/>
      <c r="H104" s="207">
        <v>71</v>
      </c>
      <c r="I104" s="198"/>
      <c r="J104" s="193"/>
      <c r="K104" s="193"/>
      <c r="L104" s="199"/>
      <c r="M104" s="200"/>
      <c r="N104" s="201"/>
      <c r="O104" s="201"/>
      <c r="P104" s="201"/>
      <c r="Q104" s="201"/>
      <c r="R104" s="201"/>
      <c r="S104" s="201"/>
      <c r="T104" s="202"/>
      <c r="AT104" s="203" t="s">
        <v>129</v>
      </c>
      <c r="AU104" s="203" t="s">
        <v>83</v>
      </c>
      <c r="AV104" s="11" t="s">
        <v>83</v>
      </c>
      <c r="AW104" s="11" t="s">
        <v>38</v>
      </c>
      <c r="AX104" s="11" t="s">
        <v>75</v>
      </c>
      <c r="AY104" s="203" t="s">
        <v>120</v>
      </c>
    </row>
    <row r="105" spans="2:65" s="11" customFormat="1">
      <c r="B105" s="192"/>
      <c r="C105" s="193"/>
      <c r="D105" s="194" t="s">
        <v>129</v>
      </c>
      <c r="E105" s="195" t="s">
        <v>22</v>
      </c>
      <c r="F105" s="196" t="s">
        <v>171</v>
      </c>
      <c r="G105" s="193"/>
      <c r="H105" s="197">
        <v>15.36</v>
      </c>
      <c r="I105" s="198"/>
      <c r="J105" s="193"/>
      <c r="K105" s="193"/>
      <c r="L105" s="199"/>
      <c r="M105" s="200"/>
      <c r="N105" s="201"/>
      <c r="O105" s="201"/>
      <c r="P105" s="201"/>
      <c r="Q105" s="201"/>
      <c r="R105" s="201"/>
      <c r="S105" s="201"/>
      <c r="T105" s="202"/>
      <c r="AT105" s="203" t="s">
        <v>129</v>
      </c>
      <c r="AU105" s="203" t="s">
        <v>83</v>
      </c>
      <c r="AV105" s="11" t="s">
        <v>83</v>
      </c>
      <c r="AW105" s="11" t="s">
        <v>38</v>
      </c>
      <c r="AX105" s="11" t="s">
        <v>75</v>
      </c>
      <c r="AY105" s="203" t="s">
        <v>120</v>
      </c>
    </row>
    <row r="106" spans="2:65" s="1" customFormat="1" ht="20.399999999999999" customHeight="1">
      <c r="B106" s="32"/>
      <c r="C106" s="180" t="s">
        <v>28</v>
      </c>
      <c r="D106" s="180" t="s">
        <v>122</v>
      </c>
      <c r="E106" s="181" t="s">
        <v>172</v>
      </c>
      <c r="F106" s="182" t="s">
        <v>173</v>
      </c>
      <c r="G106" s="183" t="s">
        <v>151</v>
      </c>
      <c r="H106" s="184">
        <v>422</v>
      </c>
      <c r="I106" s="185"/>
      <c r="J106" s="186">
        <f>ROUND(I106*H106,2)</f>
        <v>0</v>
      </c>
      <c r="K106" s="182" t="s">
        <v>126</v>
      </c>
      <c r="L106" s="52"/>
      <c r="M106" s="187" t="s">
        <v>22</v>
      </c>
      <c r="N106" s="188" t="s">
        <v>46</v>
      </c>
      <c r="O106" s="33"/>
      <c r="P106" s="189">
        <f>O106*H106</f>
        <v>0</v>
      </c>
      <c r="Q106" s="189">
        <v>0</v>
      </c>
      <c r="R106" s="189">
        <f>Q106*H106</f>
        <v>0</v>
      </c>
      <c r="S106" s="189">
        <v>0</v>
      </c>
      <c r="T106" s="190">
        <f>S106*H106</f>
        <v>0</v>
      </c>
      <c r="AR106" s="15" t="s">
        <v>127</v>
      </c>
      <c r="AT106" s="15" t="s">
        <v>122</v>
      </c>
      <c r="AU106" s="15" t="s">
        <v>83</v>
      </c>
      <c r="AY106" s="15" t="s">
        <v>120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15" t="s">
        <v>23</v>
      </c>
      <c r="BK106" s="191">
        <f>ROUND(I106*H106,2)</f>
        <v>0</v>
      </c>
      <c r="BL106" s="15" t="s">
        <v>127</v>
      </c>
      <c r="BM106" s="15" t="s">
        <v>174</v>
      </c>
    </row>
    <row r="107" spans="2:65" s="11" customFormat="1">
      <c r="B107" s="192"/>
      <c r="C107" s="193"/>
      <c r="D107" s="194" t="s">
        <v>129</v>
      </c>
      <c r="E107" s="195" t="s">
        <v>22</v>
      </c>
      <c r="F107" s="196" t="s">
        <v>175</v>
      </c>
      <c r="G107" s="193"/>
      <c r="H107" s="197">
        <v>422</v>
      </c>
      <c r="I107" s="198"/>
      <c r="J107" s="193"/>
      <c r="K107" s="193"/>
      <c r="L107" s="199"/>
      <c r="M107" s="200"/>
      <c r="N107" s="201"/>
      <c r="O107" s="201"/>
      <c r="P107" s="201"/>
      <c r="Q107" s="201"/>
      <c r="R107" s="201"/>
      <c r="S107" s="201"/>
      <c r="T107" s="202"/>
      <c r="AT107" s="203" t="s">
        <v>129</v>
      </c>
      <c r="AU107" s="203" t="s">
        <v>83</v>
      </c>
      <c r="AV107" s="11" t="s">
        <v>83</v>
      </c>
      <c r="AW107" s="11" t="s">
        <v>38</v>
      </c>
      <c r="AX107" s="11" t="s">
        <v>23</v>
      </c>
      <c r="AY107" s="203" t="s">
        <v>120</v>
      </c>
    </row>
    <row r="108" spans="2:65" s="1" customFormat="1" ht="20.399999999999999" customHeight="1">
      <c r="B108" s="32"/>
      <c r="C108" s="180" t="s">
        <v>176</v>
      </c>
      <c r="D108" s="180" t="s">
        <v>122</v>
      </c>
      <c r="E108" s="181" t="s">
        <v>177</v>
      </c>
      <c r="F108" s="182" t="s">
        <v>178</v>
      </c>
      <c r="G108" s="183" t="s">
        <v>151</v>
      </c>
      <c r="H108" s="184">
        <v>40.299999999999997</v>
      </c>
      <c r="I108" s="185"/>
      <c r="J108" s="186">
        <f>ROUND(I108*H108,2)</f>
        <v>0</v>
      </c>
      <c r="K108" s="182" t="s">
        <v>126</v>
      </c>
      <c r="L108" s="52"/>
      <c r="M108" s="187" t="s">
        <v>22</v>
      </c>
      <c r="N108" s="188" t="s">
        <v>46</v>
      </c>
      <c r="O108" s="33"/>
      <c r="P108" s="189">
        <f>O108*H108</f>
        <v>0</v>
      </c>
      <c r="Q108" s="189">
        <v>0</v>
      </c>
      <c r="R108" s="189">
        <f>Q108*H108</f>
        <v>0</v>
      </c>
      <c r="S108" s="189">
        <v>0</v>
      </c>
      <c r="T108" s="190">
        <f>S108*H108</f>
        <v>0</v>
      </c>
      <c r="AR108" s="15" t="s">
        <v>127</v>
      </c>
      <c r="AT108" s="15" t="s">
        <v>122</v>
      </c>
      <c r="AU108" s="15" t="s">
        <v>83</v>
      </c>
      <c r="AY108" s="15" t="s">
        <v>120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15" t="s">
        <v>23</v>
      </c>
      <c r="BK108" s="191">
        <f>ROUND(I108*H108,2)</f>
        <v>0</v>
      </c>
      <c r="BL108" s="15" t="s">
        <v>127</v>
      </c>
      <c r="BM108" s="15" t="s">
        <v>179</v>
      </c>
    </row>
    <row r="109" spans="2:65" s="11" customFormat="1">
      <c r="B109" s="192"/>
      <c r="C109" s="193"/>
      <c r="D109" s="194" t="s">
        <v>129</v>
      </c>
      <c r="E109" s="195" t="s">
        <v>22</v>
      </c>
      <c r="F109" s="196" t="s">
        <v>180</v>
      </c>
      <c r="G109" s="193"/>
      <c r="H109" s="197">
        <v>40.299999999999997</v>
      </c>
      <c r="I109" s="198"/>
      <c r="J109" s="193"/>
      <c r="K109" s="193"/>
      <c r="L109" s="199"/>
      <c r="M109" s="200"/>
      <c r="N109" s="201"/>
      <c r="O109" s="201"/>
      <c r="P109" s="201"/>
      <c r="Q109" s="201"/>
      <c r="R109" s="201"/>
      <c r="S109" s="201"/>
      <c r="T109" s="202"/>
      <c r="AT109" s="203" t="s">
        <v>129</v>
      </c>
      <c r="AU109" s="203" t="s">
        <v>83</v>
      </c>
      <c r="AV109" s="11" t="s">
        <v>83</v>
      </c>
      <c r="AW109" s="11" t="s">
        <v>38</v>
      </c>
      <c r="AX109" s="11" t="s">
        <v>23</v>
      </c>
      <c r="AY109" s="203" t="s">
        <v>120</v>
      </c>
    </row>
    <row r="110" spans="2:65" s="1" customFormat="1" ht="20.399999999999999" customHeight="1">
      <c r="B110" s="32"/>
      <c r="C110" s="180" t="s">
        <v>181</v>
      </c>
      <c r="D110" s="180" t="s">
        <v>122</v>
      </c>
      <c r="E110" s="181" t="s">
        <v>182</v>
      </c>
      <c r="F110" s="182" t="s">
        <v>183</v>
      </c>
      <c r="G110" s="183" t="s">
        <v>151</v>
      </c>
      <c r="H110" s="184">
        <v>40.33</v>
      </c>
      <c r="I110" s="185"/>
      <c r="J110" s="186">
        <f>ROUND(I110*H110,2)</f>
        <v>0</v>
      </c>
      <c r="K110" s="182" t="s">
        <v>126</v>
      </c>
      <c r="L110" s="52"/>
      <c r="M110" s="187" t="s">
        <v>22</v>
      </c>
      <c r="N110" s="188" t="s">
        <v>46</v>
      </c>
      <c r="O110" s="33"/>
      <c r="P110" s="189">
        <f>O110*H110</f>
        <v>0</v>
      </c>
      <c r="Q110" s="189">
        <v>0</v>
      </c>
      <c r="R110" s="189">
        <f>Q110*H110</f>
        <v>0</v>
      </c>
      <c r="S110" s="189">
        <v>0</v>
      </c>
      <c r="T110" s="190">
        <f>S110*H110</f>
        <v>0</v>
      </c>
      <c r="AR110" s="15" t="s">
        <v>127</v>
      </c>
      <c r="AT110" s="15" t="s">
        <v>122</v>
      </c>
      <c r="AU110" s="15" t="s">
        <v>83</v>
      </c>
      <c r="AY110" s="15" t="s">
        <v>120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15" t="s">
        <v>23</v>
      </c>
      <c r="BK110" s="191">
        <f>ROUND(I110*H110,2)</f>
        <v>0</v>
      </c>
      <c r="BL110" s="15" t="s">
        <v>127</v>
      </c>
      <c r="BM110" s="15" t="s">
        <v>184</v>
      </c>
    </row>
    <row r="111" spans="2:65" s="11" customFormat="1">
      <c r="B111" s="192"/>
      <c r="C111" s="193"/>
      <c r="D111" s="194" t="s">
        <v>129</v>
      </c>
      <c r="E111" s="195" t="s">
        <v>22</v>
      </c>
      <c r="F111" s="196" t="s">
        <v>185</v>
      </c>
      <c r="G111" s="193"/>
      <c r="H111" s="197">
        <v>40.33</v>
      </c>
      <c r="I111" s="198"/>
      <c r="J111" s="193"/>
      <c r="K111" s="193"/>
      <c r="L111" s="199"/>
      <c r="M111" s="200"/>
      <c r="N111" s="201"/>
      <c r="O111" s="201"/>
      <c r="P111" s="201"/>
      <c r="Q111" s="201"/>
      <c r="R111" s="201"/>
      <c r="S111" s="201"/>
      <c r="T111" s="202"/>
      <c r="AT111" s="203" t="s">
        <v>129</v>
      </c>
      <c r="AU111" s="203" t="s">
        <v>83</v>
      </c>
      <c r="AV111" s="11" t="s">
        <v>83</v>
      </c>
      <c r="AW111" s="11" t="s">
        <v>38</v>
      </c>
      <c r="AX111" s="11" t="s">
        <v>23</v>
      </c>
      <c r="AY111" s="203" t="s">
        <v>120</v>
      </c>
    </row>
    <row r="112" spans="2:65" s="1" customFormat="1" ht="20.399999999999999" customHeight="1">
      <c r="B112" s="32"/>
      <c r="C112" s="180" t="s">
        <v>186</v>
      </c>
      <c r="D112" s="180" t="s">
        <v>122</v>
      </c>
      <c r="E112" s="181" t="s">
        <v>187</v>
      </c>
      <c r="F112" s="182" t="s">
        <v>188</v>
      </c>
      <c r="G112" s="183" t="s">
        <v>151</v>
      </c>
      <c r="H112" s="184">
        <v>422</v>
      </c>
      <c r="I112" s="185"/>
      <c r="J112" s="186">
        <f>ROUND(I112*H112,2)</f>
        <v>0</v>
      </c>
      <c r="K112" s="182" t="s">
        <v>126</v>
      </c>
      <c r="L112" s="52"/>
      <c r="M112" s="187" t="s">
        <v>22</v>
      </c>
      <c r="N112" s="188" t="s">
        <v>46</v>
      </c>
      <c r="O112" s="33"/>
      <c r="P112" s="189">
        <f>O112*H112</f>
        <v>0</v>
      </c>
      <c r="Q112" s="189">
        <v>0</v>
      </c>
      <c r="R112" s="189">
        <f>Q112*H112</f>
        <v>0</v>
      </c>
      <c r="S112" s="189">
        <v>0</v>
      </c>
      <c r="T112" s="190">
        <f>S112*H112</f>
        <v>0</v>
      </c>
      <c r="AR112" s="15" t="s">
        <v>127</v>
      </c>
      <c r="AT112" s="15" t="s">
        <v>122</v>
      </c>
      <c r="AU112" s="15" t="s">
        <v>83</v>
      </c>
      <c r="AY112" s="15" t="s">
        <v>120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5" t="s">
        <v>23</v>
      </c>
      <c r="BK112" s="191">
        <f>ROUND(I112*H112,2)</f>
        <v>0</v>
      </c>
      <c r="BL112" s="15" t="s">
        <v>127</v>
      </c>
      <c r="BM112" s="15" t="s">
        <v>189</v>
      </c>
    </row>
    <row r="113" spans="2:65" s="11" customFormat="1">
      <c r="B113" s="192"/>
      <c r="C113" s="193"/>
      <c r="D113" s="194" t="s">
        <v>129</v>
      </c>
      <c r="E113" s="195" t="s">
        <v>22</v>
      </c>
      <c r="F113" s="196" t="s">
        <v>190</v>
      </c>
      <c r="G113" s="193"/>
      <c r="H113" s="197">
        <v>422</v>
      </c>
      <c r="I113" s="198"/>
      <c r="J113" s="193"/>
      <c r="K113" s="193"/>
      <c r="L113" s="199"/>
      <c r="M113" s="200"/>
      <c r="N113" s="201"/>
      <c r="O113" s="201"/>
      <c r="P113" s="201"/>
      <c r="Q113" s="201"/>
      <c r="R113" s="201"/>
      <c r="S113" s="201"/>
      <c r="T113" s="202"/>
      <c r="AT113" s="203" t="s">
        <v>129</v>
      </c>
      <c r="AU113" s="203" t="s">
        <v>83</v>
      </c>
      <c r="AV113" s="11" t="s">
        <v>83</v>
      </c>
      <c r="AW113" s="11" t="s">
        <v>38</v>
      </c>
      <c r="AX113" s="11" t="s">
        <v>23</v>
      </c>
      <c r="AY113" s="203" t="s">
        <v>120</v>
      </c>
    </row>
    <row r="114" spans="2:65" s="1" customFormat="1" ht="28.8" customHeight="1">
      <c r="B114" s="32"/>
      <c r="C114" s="180" t="s">
        <v>191</v>
      </c>
      <c r="D114" s="180" t="s">
        <v>122</v>
      </c>
      <c r="E114" s="181" t="s">
        <v>192</v>
      </c>
      <c r="F114" s="182" t="s">
        <v>193</v>
      </c>
      <c r="G114" s="183" t="s">
        <v>151</v>
      </c>
      <c r="H114" s="184">
        <v>266</v>
      </c>
      <c r="I114" s="185"/>
      <c r="J114" s="186">
        <f>ROUND(I114*H114,2)</f>
        <v>0</v>
      </c>
      <c r="K114" s="182" t="s">
        <v>126</v>
      </c>
      <c r="L114" s="52"/>
      <c r="M114" s="187" t="s">
        <v>22</v>
      </c>
      <c r="N114" s="188" t="s">
        <v>46</v>
      </c>
      <c r="O114" s="33"/>
      <c r="P114" s="189">
        <f>O114*H114</f>
        <v>0</v>
      </c>
      <c r="Q114" s="189">
        <v>0</v>
      </c>
      <c r="R114" s="189">
        <f>Q114*H114</f>
        <v>0</v>
      </c>
      <c r="S114" s="189">
        <v>0</v>
      </c>
      <c r="T114" s="190">
        <f>S114*H114</f>
        <v>0</v>
      </c>
      <c r="AR114" s="15" t="s">
        <v>127</v>
      </c>
      <c r="AT114" s="15" t="s">
        <v>122</v>
      </c>
      <c r="AU114" s="15" t="s">
        <v>83</v>
      </c>
      <c r="AY114" s="15" t="s">
        <v>120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15" t="s">
        <v>23</v>
      </c>
      <c r="BK114" s="191">
        <f>ROUND(I114*H114,2)</f>
        <v>0</v>
      </c>
      <c r="BL114" s="15" t="s">
        <v>127</v>
      </c>
      <c r="BM114" s="15" t="s">
        <v>194</v>
      </c>
    </row>
    <row r="115" spans="2:65" s="11" customFormat="1">
      <c r="B115" s="192"/>
      <c r="C115" s="193"/>
      <c r="D115" s="194" t="s">
        <v>129</v>
      </c>
      <c r="E115" s="195" t="s">
        <v>22</v>
      </c>
      <c r="F115" s="196" t="s">
        <v>195</v>
      </c>
      <c r="G115" s="193"/>
      <c r="H115" s="197">
        <v>266</v>
      </c>
      <c r="I115" s="198"/>
      <c r="J115" s="193"/>
      <c r="K115" s="193"/>
      <c r="L115" s="199"/>
      <c r="M115" s="200"/>
      <c r="N115" s="201"/>
      <c r="O115" s="201"/>
      <c r="P115" s="201"/>
      <c r="Q115" s="201"/>
      <c r="R115" s="201"/>
      <c r="S115" s="201"/>
      <c r="T115" s="202"/>
      <c r="AT115" s="203" t="s">
        <v>129</v>
      </c>
      <c r="AU115" s="203" t="s">
        <v>83</v>
      </c>
      <c r="AV115" s="11" t="s">
        <v>83</v>
      </c>
      <c r="AW115" s="11" t="s">
        <v>38</v>
      </c>
      <c r="AX115" s="11" t="s">
        <v>23</v>
      </c>
      <c r="AY115" s="203" t="s">
        <v>120</v>
      </c>
    </row>
    <row r="116" spans="2:65" s="1" customFormat="1" ht="20.399999999999999" customHeight="1">
      <c r="B116" s="32"/>
      <c r="C116" s="180" t="s">
        <v>8</v>
      </c>
      <c r="D116" s="180" t="s">
        <v>122</v>
      </c>
      <c r="E116" s="181" t="s">
        <v>196</v>
      </c>
      <c r="F116" s="182" t="s">
        <v>197</v>
      </c>
      <c r="G116" s="183" t="s">
        <v>151</v>
      </c>
      <c r="H116" s="184">
        <v>40.299999999999997</v>
      </c>
      <c r="I116" s="185"/>
      <c r="J116" s="186">
        <f>ROUND(I116*H116,2)</f>
        <v>0</v>
      </c>
      <c r="K116" s="182" t="s">
        <v>126</v>
      </c>
      <c r="L116" s="52"/>
      <c r="M116" s="187" t="s">
        <v>22</v>
      </c>
      <c r="N116" s="188" t="s">
        <v>46</v>
      </c>
      <c r="O116" s="33"/>
      <c r="P116" s="189">
        <f>O116*H116</f>
        <v>0</v>
      </c>
      <c r="Q116" s="189">
        <v>0</v>
      </c>
      <c r="R116" s="189">
        <f>Q116*H116</f>
        <v>0</v>
      </c>
      <c r="S116" s="189">
        <v>0</v>
      </c>
      <c r="T116" s="190">
        <f>S116*H116</f>
        <v>0</v>
      </c>
      <c r="AR116" s="15" t="s">
        <v>127</v>
      </c>
      <c r="AT116" s="15" t="s">
        <v>122</v>
      </c>
      <c r="AU116" s="15" t="s">
        <v>83</v>
      </c>
      <c r="AY116" s="15" t="s">
        <v>120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15" t="s">
        <v>23</v>
      </c>
      <c r="BK116" s="191">
        <f>ROUND(I116*H116,2)</f>
        <v>0</v>
      </c>
      <c r="BL116" s="15" t="s">
        <v>127</v>
      </c>
      <c r="BM116" s="15" t="s">
        <v>198</v>
      </c>
    </row>
    <row r="117" spans="2:65" s="11" customFormat="1">
      <c r="B117" s="192"/>
      <c r="C117" s="193"/>
      <c r="D117" s="194" t="s">
        <v>129</v>
      </c>
      <c r="E117" s="195" t="s">
        <v>22</v>
      </c>
      <c r="F117" s="196" t="s">
        <v>180</v>
      </c>
      <c r="G117" s="193"/>
      <c r="H117" s="197">
        <v>40.299999999999997</v>
      </c>
      <c r="I117" s="198"/>
      <c r="J117" s="193"/>
      <c r="K117" s="193"/>
      <c r="L117" s="199"/>
      <c r="M117" s="200"/>
      <c r="N117" s="201"/>
      <c r="O117" s="201"/>
      <c r="P117" s="201"/>
      <c r="Q117" s="201"/>
      <c r="R117" s="201"/>
      <c r="S117" s="201"/>
      <c r="T117" s="202"/>
      <c r="AT117" s="203" t="s">
        <v>129</v>
      </c>
      <c r="AU117" s="203" t="s">
        <v>83</v>
      </c>
      <c r="AV117" s="11" t="s">
        <v>83</v>
      </c>
      <c r="AW117" s="11" t="s">
        <v>38</v>
      </c>
      <c r="AX117" s="11" t="s">
        <v>23</v>
      </c>
      <c r="AY117" s="203" t="s">
        <v>120</v>
      </c>
    </row>
    <row r="118" spans="2:65" s="1" customFormat="1" ht="20.399999999999999" customHeight="1">
      <c r="B118" s="32"/>
      <c r="C118" s="180" t="s">
        <v>199</v>
      </c>
      <c r="D118" s="180" t="s">
        <v>122</v>
      </c>
      <c r="E118" s="181" t="s">
        <v>200</v>
      </c>
      <c r="F118" s="182" t="s">
        <v>201</v>
      </c>
      <c r="G118" s="183" t="s">
        <v>151</v>
      </c>
      <c r="H118" s="184">
        <v>422</v>
      </c>
      <c r="I118" s="185"/>
      <c r="J118" s="186">
        <f>ROUND(I118*H118,2)</f>
        <v>0</v>
      </c>
      <c r="K118" s="182" t="s">
        <v>126</v>
      </c>
      <c r="L118" s="52"/>
      <c r="M118" s="187" t="s">
        <v>22</v>
      </c>
      <c r="N118" s="188" t="s">
        <v>46</v>
      </c>
      <c r="O118" s="33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AR118" s="15" t="s">
        <v>127</v>
      </c>
      <c r="AT118" s="15" t="s">
        <v>122</v>
      </c>
      <c r="AU118" s="15" t="s">
        <v>83</v>
      </c>
      <c r="AY118" s="15" t="s">
        <v>120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15" t="s">
        <v>23</v>
      </c>
      <c r="BK118" s="191">
        <f>ROUND(I118*H118,2)</f>
        <v>0</v>
      </c>
      <c r="BL118" s="15" t="s">
        <v>127</v>
      </c>
      <c r="BM118" s="15" t="s">
        <v>202</v>
      </c>
    </row>
    <row r="119" spans="2:65" s="11" customFormat="1">
      <c r="B119" s="192"/>
      <c r="C119" s="193"/>
      <c r="D119" s="194" t="s">
        <v>129</v>
      </c>
      <c r="E119" s="195" t="s">
        <v>22</v>
      </c>
      <c r="F119" s="196" t="s">
        <v>175</v>
      </c>
      <c r="G119" s="193"/>
      <c r="H119" s="197">
        <v>422</v>
      </c>
      <c r="I119" s="198"/>
      <c r="J119" s="193"/>
      <c r="K119" s="193"/>
      <c r="L119" s="199"/>
      <c r="M119" s="200"/>
      <c r="N119" s="201"/>
      <c r="O119" s="201"/>
      <c r="P119" s="201"/>
      <c r="Q119" s="201"/>
      <c r="R119" s="201"/>
      <c r="S119" s="201"/>
      <c r="T119" s="202"/>
      <c r="AT119" s="203" t="s">
        <v>129</v>
      </c>
      <c r="AU119" s="203" t="s">
        <v>83</v>
      </c>
      <c r="AV119" s="11" t="s">
        <v>83</v>
      </c>
      <c r="AW119" s="11" t="s">
        <v>38</v>
      </c>
      <c r="AX119" s="11" t="s">
        <v>23</v>
      </c>
      <c r="AY119" s="203" t="s">
        <v>120</v>
      </c>
    </row>
    <row r="120" spans="2:65" s="1" customFormat="1" ht="20.399999999999999" customHeight="1">
      <c r="B120" s="32"/>
      <c r="C120" s="180" t="s">
        <v>203</v>
      </c>
      <c r="D120" s="180" t="s">
        <v>122</v>
      </c>
      <c r="E120" s="181" t="s">
        <v>204</v>
      </c>
      <c r="F120" s="182" t="s">
        <v>205</v>
      </c>
      <c r="G120" s="183" t="s">
        <v>151</v>
      </c>
      <c r="H120" s="184">
        <v>422</v>
      </c>
      <c r="I120" s="185"/>
      <c r="J120" s="186">
        <f>ROUND(I120*H120,2)</f>
        <v>0</v>
      </c>
      <c r="K120" s="182" t="s">
        <v>22</v>
      </c>
      <c r="L120" s="52"/>
      <c r="M120" s="187" t="s">
        <v>22</v>
      </c>
      <c r="N120" s="188" t="s">
        <v>46</v>
      </c>
      <c r="O120" s="33"/>
      <c r="P120" s="189">
        <f>O120*H120</f>
        <v>0</v>
      </c>
      <c r="Q120" s="189">
        <v>0</v>
      </c>
      <c r="R120" s="189">
        <f>Q120*H120</f>
        <v>0</v>
      </c>
      <c r="S120" s="189">
        <v>0</v>
      </c>
      <c r="T120" s="190">
        <f>S120*H120</f>
        <v>0</v>
      </c>
      <c r="AR120" s="15" t="s">
        <v>127</v>
      </c>
      <c r="AT120" s="15" t="s">
        <v>122</v>
      </c>
      <c r="AU120" s="15" t="s">
        <v>83</v>
      </c>
      <c r="AY120" s="15" t="s">
        <v>120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5" t="s">
        <v>23</v>
      </c>
      <c r="BK120" s="191">
        <f>ROUND(I120*H120,2)</f>
        <v>0</v>
      </c>
      <c r="BL120" s="15" t="s">
        <v>127</v>
      </c>
      <c r="BM120" s="15" t="s">
        <v>206</v>
      </c>
    </row>
    <row r="121" spans="2:65" s="11" customFormat="1">
      <c r="B121" s="192"/>
      <c r="C121" s="193"/>
      <c r="D121" s="194" t="s">
        <v>129</v>
      </c>
      <c r="E121" s="195" t="s">
        <v>22</v>
      </c>
      <c r="F121" s="196" t="s">
        <v>175</v>
      </c>
      <c r="G121" s="193"/>
      <c r="H121" s="197">
        <v>422</v>
      </c>
      <c r="I121" s="198"/>
      <c r="J121" s="193"/>
      <c r="K121" s="193"/>
      <c r="L121" s="199"/>
      <c r="M121" s="200"/>
      <c r="N121" s="201"/>
      <c r="O121" s="201"/>
      <c r="P121" s="201"/>
      <c r="Q121" s="201"/>
      <c r="R121" s="201"/>
      <c r="S121" s="201"/>
      <c r="T121" s="202"/>
      <c r="AT121" s="203" t="s">
        <v>129</v>
      </c>
      <c r="AU121" s="203" t="s">
        <v>83</v>
      </c>
      <c r="AV121" s="11" t="s">
        <v>83</v>
      </c>
      <c r="AW121" s="11" t="s">
        <v>38</v>
      </c>
      <c r="AX121" s="11" t="s">
        <v>23</v>
      </c>
      <c r="AY121" s="203" t="s">
        <v>120</v>
      </c>
    </row>
    <row r="122" spans="2:65" s="1" customFormat="1" ht="20.399999999999999" customHeight="1">
      <c r="B122" s="32"/>
      <c r="C122" s="180" t="s">
        <v>207</v>
      </c>
      <c r="D122" s="180" t="s">
        <v>122</v>
      </c>
      <c r="E122" s="181" t="s">
        <v>208</v>
      </c>
      <c r="F122" s="182" t="s">
        <v>209</v>
      </c>
      <c r="G122" s="183" t="s">
        <v>151</v>
      </c>
      <c r="H122" s="184">
        <v>10.4</v>
      </c>
      <c r="I122" s="185"/>
      <c r="J122" s="186">
        <f>ROUND(I122*H122,2)</f>
        <v>0</v>
      </c>
      <c r="K122" s="182" t="s">
        <v>126</v>
      </c>
      <c r="L122" s="52"/>
      <c r="M122" s="187" t="s">
        <v>22</v>
      </c>
      <c r="N122" s="188" t="s">
        <v>46</v>
      </c>
      <c r="O122" s="33"/>
      <c r="P122" s="189">
        <f>O122*H122</f>
        <v>0</v>
      </c>
      <c r="Q122" s="189">
        <v>0</v>
      </c>
      <c r="R122" s="189">
        <f>Q122*H122</f>
        <v>0</v>
      </c>
      <c r="S122" s="189">
        <v>0</v>
      </c>
      <c r="T122" s="190">
        <f>S122*H122</f>
        <v>0</v>
      </c>
      <c r="AR122" s="15" t="s">
        <v>127</v>
      </c>
      <c r="AT122" s="15" t="s">
        <v>122</v>
      </c>
      <c r="AU122" s="15" t="s">
        <v>83</v>
      </c>
      <c r="AY122" s="15" t="s">
        <v>120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5" t="s">
        <v>23</v>
      </c>
      <c r="BK122" s="191">
        <f>ROUND(I122*H122,2)</f>
        <v>0</v>
      </c>
      <c r="BL122" s="15" t="s">
        <v>127</v>
      </c>
      <c r="BM122" s="15" t="s">
        <v>210</v>
      </c>
    </row>
    <row r="123" spans="2:65" s="11" customFormat="1">
      <c r="B123" s="192"/>
      <c r="C123" s="193"/>
      <c r="D123" s="204" t="s">
        <v>129</v>
      </c>
      <c r="E123" s="205" t="s">
        <v>22</v>
      </c>
      <c r="F123" s="206" t="s">
        <v>211</v>
      </c>
      <c r="G123" s="193"/>
      <c r="H123" s="207">
        <v>2.72</v>
      </c>
      <c r="I123" s="198"/>
      <c r="J123" s="193"/>
      <c r="K123" s="193"/>
      <c r="L123" s="199"/>
      <c r="M123" s="200"/>
      <c r="N123" s="201"/>
      <c r="O123" s="201"/>
      <c r="P123" s="201"/>
      <c r="Q123" s="201"/>
      <c r="R123" s="201"/>
      <c r="S123" s="201"/>
      <c r="T123" s="202"/>
      <c r="AT123" s="203" t="s">
        <v>129</v>
      </c>
      <c r="AU123" s="203" t="s">
        <v>83</v>
      </c>
      <c r="AV123" s="11" t="s">
        <v>83</v>
      </c>
      <c r="AW123" s="11" t="s">
        <v>38</v>
      </c>
      <c r="AX123" s="11" t="s">
        <v>75</v>
      </c>
      <c r="AY123" s="203" t="s">
        <v>120</v>
      </c>
    </row>
    <row r="124" spans="2:65" s="11" customFormat="1">
      <c r="B124" s="192"/>
      <c r="C124" s="193"/>
      <c r="D124" s="194" t="s">
        <v>129</v>
      </c>
      <c r="E124" s="195" t="s">
        <v>22</v>
      </c>
      <c r="F124" s="196" t="s">
        <v>212</v>
      </c>
      <c r="G124" s="193"/>
      <c r="H124" s="197">
        <v>7.68</v>
      </c>
      <c r="I124" s="198"/>
      <c r="J124" s="193"/>
      <c r="K124" s="193"/>
      <c r="L124" s="199"/>
      <c r="M124" s="200"/>
      <c r="N124" s="201"/>
      <c r="O124" s="201"/>
      <c r="P124" s="201"/>
      <c r="Q124" s="201"/>
      <c r="R124" s="201"/>
      <c r="S124" s="201"/>
      <c r="T124" s="202"/>
      <c r="AT124" s="203" t="s">
        <v>129</v>
      </c>
      <c r="AU124" s="203" t="s">
        <v>83</v>
      </c>
      <c r="AV124" s="11" t="s">
        <v>83</v>
      </c>
      <c r="AW124" s="11" t="s">
        <v>38</v>
      </c>
      <c r="AX124" s="11" t="s">
        <v>75</v>
      </c>
      <c r="AY124" s="203" t="s">
        <v>120</v>
      </c>
    </row>
    <row r="125" spans="2:65" s="1" customFormat="1" ht="28.8" customHeight="1">
      <c r="B125" s="32"/>
      <c r="C125" s="180" t="s">
        <v>213</v>
      </c>
      <c r="D125" s="180" t="s">
        <v>122</v>
      </c>
      <c r="E125" s="181" t="s">
        <v>214</v>
      </c>
      <c r="F125" s="182" t="s">
        <v>215</v>
      </c>
      <c r="G125" s="183" t="s">
        <v>125</v>
      </c>
      <c r="H125" s="184">
        <v>4.5</v>
      </c>
      <c r="I125" s="185"/>
      <c r="J125" s="186">
        <f>ROUND(I125*H125,2)</f>
        <v>0</v>
      </c>
      <c r="K125" s="182" t="s">
        <v>126</v>
      </c>
      <c r="L125" s="52"/>
      <c r="M125" s="187" t="s">
        <v>22</v>
      </c>
      <c r="N125" s="188" t="s">
        <v>46</v>
      </c>
      <c r="O125" s="33"/>
      <c r="P125" s="189">
        <f>O125*H125</f>
        <v>0</v>
      </c>
      <c r="Q125" s="189">
        <v>0</v>
      </c>
      <c r="R125" s="189">
        <f>Q125*H125</f>
        <v>0</v>
      </c>
      <c r="S125" s="189">
        <v>0</v>
      </c>
      <c r="T125" s="190">
        <f>S125*H125</f>
        <v>0</v>
      </c>
      <c r="AR125" s="15" t="s">
        <v>127</v>
      </c>
      <c r="AT125" s="15" t="s">
        <v>122</v>
      </c>
      <c r="AU125" s="15" t="s">
        <v>83</v>
      </c>
      <c r="AY125" s="15" t="s">
        <v>120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5" t="s">
        <v>23</v>
      </c>
      <c r="BK125" s="191">
        <f>ROUND(I125*H125,2)</f>
        <v>0</v>
      </c>
      <c r="BL125" s="15" t="s">
        <v>127</v>
      </c>
      <c r="BM125" s="15" t="s">
        <v>216</v>
      </c>
    </row>
    <row r="126" spans="2:65" s="11" customFormat="1">
      <c r="B126" s="192"/>
      <c r="C126" s="193"/>
      <c r="D126" s="194" t="s">
        <v>129</v>
      </c>
      <c r="E126" s="195" t="s">
        <v>22</v>
      </c>
      <c r="F126" s="196" t="s">
        <v>217</v>
      </c>
      <c r="G126" s="193"/>
      <c r="H126" s="197">
        <v>4.5</v>
      </c>
      <c r="I126" s="198"/>
      <c r="J126" s="193"/>
      <c r="K126" s="193"/>
      <c r="L126" s="199"/>
      <c r="M126" s="200"/>
      <c r="N126" s="201"/>
      <c r="O126" s="201"/>
      <c r="P126" s="201"/>
      <c r="Q126" s="201"/>
      <c r="R126" s="201"/>
      <c r="S126" s="201"/>
      <c r="T126" s="202"/>
      <c r="AT126" s="203" t="s">
        <v>129</v>
      </c>
      <c r="AU126" s="203" t="s">
        <v>83</v>
      </c>
      <c r="AV126" s="11" t="s">
        <v>83</v>
      </c>
      <c r="AW126" s="11" t="s">
        <v>38</v>
      </c>
      <c r="AX126" s="11" t="s">
        <v>23</v>
      </c>
      <c r="AY126" s="203" t="s">
        <v>120</v>
      </c>
    </row>
    <row r="127" spans="2:65" s="1" customFormat="1" ht="28.8" customHeight="1">
      <c r="B127" s="32"/>
      <c r="C127" s="180" t="s">
        <v>218</v>
      </c>
      <c r="D127" s="180" t="s">
        <v>122</v>
      </c>
      <c r="E127" s="181" t="s">
        <v>219</v>
      </c>
      <c r="F127" s="182" t="s">
        <v>220</v>
      </c>
      <c r="G127" s="183" t="s">
        <v>125</v>
      </c>
      <c r="H127" s="184">
        <v>19.2</v>
      </c>
      <c r="I127" s="185"/>
      <c r="J127" s="186">
        <f>ROUND(I127*H127,2)</f>
        <v>0</v>
      </c>
      <c r="K127" s="182" t="s">
        <v>126</v>
      </c>
      <c r="L127" s="52"/>
      <c r="M127" s="187" t="s">
        <v>22</v>
      </c>
      <c r="N127" s="188" t="s">
        <v>46</v>
      </c>
      <c r="O127" s="33"/>
      <c r="P127" s="189">
        <f>O127*H127</f>
        <v>0</v>
      </c>
      <c r="Q127" s="189">
        <v>0</v>
      </c>
      <c r="R127" s="189">
        <f>Q127*H127</f>
        <v>0</v>
      </c>
      <c r="S127" s="189">
        <v>0</v>
      </c>
      <c r="T127" s="190">
        <f>S127*H127</f>
        <v>0</v>
      </c>
      <c r="AR127" s="15" t="s">
        <v>127</v>
      </c>
      <c r="AT127" s="15" t="s">
        <v>122</v>
      </c>
      <c r="AU127" s="15" t="s">
        <v>83</v>
      </c>
      <c r="AY127" s="15" t="s">
        <v>120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5" t="s">
        <v>23</v>
      </c>
      <c r="BK127" s="191">
        <f>ROUND(I127*H127,2)</f>
        <v>0</v>
      </c>
      <c r="BL127" s="15" t="s">
        <v>127</v>
      </c>
      <c r="BM127" s="15" t="s">
        <v>221</v>
      </c>
    </row>
    <row r="128" spans="2:65" s="11" customFormat="1">
      <c r="B128" s="192"/>
      <c r="C128" s="193"/>
      <c r="D128" s="194" t="s">
        <v>129</v>
      </c>
      <c r="E128" s="195" t="s">
        <v>22</v>
      </c>
      <c r="F128" s="196" t="s">
        <v>222</v>
      </c>
      <c r="G128" s="193"/>
      <c r="H128" s="197">
        <v>19.2</v>
      </c>
      <c r="I128" s="198"/>
      <c r="J128" s="193"/>
      <c r="K128" s="193"/>
      <c r="L128" s="199"/>
      <c r="M128" s="200"/>
      <c r="N128" s="201"/>
      <c r="O128" s="201"/>
      <c r="P128" s="201"/>
      <c r="Q128" s="201"/>
      <c r="R128" s="201"/>
      <c r="S128" s="201"/>
      <c r="T128" s="202"/>
      <c r="AT128" s="203" t="s">
        <v>129</v>
      </c>
      <c r="AU128" s="203" t="s">
        <v>83</v>
      </c>
      <c r="AV128" s="11" t="s">
        <v>83</v>
      </c>
      <c r="AW128" s="11" t="s">
        <v>38</v>
      </c>
      <c r="AX128" s="11" t="s">
        <v>23</v>
      </c>
      <c r="AY128" s="203" t="s">
        <v>120</v>
      </c>
    </row>
    <row r="129" spans="2:65" s="1" customFormat="1" ht="28.8" customHeight="1">
      <c r="B129" s="32"/>
      <c r="C129" s="180" t="s">
        <v>7</v>
      </c>
      <c r="D129" s="180" t="s">
        <v>122</v>
      </c>
      <c r="E129" s="181" t="s">
        <v>223</v>
      </c>
      <c r="F129" s="182" t="s">
        <v>224</v>
      </c>
      <c r="G129" s="183" t="s">
        <v>125</v>
      </c>
      <c r="H129" s="184">
        <v>578</v>
      </c>
      <c r="I129" s="185"/>
      <c r="J129" s="186">
        <f>ROUND(I129*H129,2)</f>
        <v>0</v>
      </c>
      <c r="K129" s="182" t="s">
        <v>126</v>
      </c>
      <c r="L129" s="52"/>
      <c r="M129" s="187" t="s">
        <v>22</v>
      </c>
      <c r="N129" s="188" t="s">
        <v>46</v>
      </c>
      <c r="O129" s="33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AR129" s="15" t="s">
        <v>127</v>
      </c>
      <c r="AT129" s="15" t="s">
        <v>122</v>
      </c>
      <c r="AU129" s="15" t="s">
        <v>83</v>
      </c>
      <c r="AY129" s="15" t="s">
        <v>120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5" t="s">
        <v>23</v>
      </c>
      <c r="BK129" s="191">
        <f>ROUND(I129*H129,2)</f>
        <v>0</v>
      </c>
      <c r="BL129" s="15" t="s">
        <v>127</v>
      </c>
      <c r="BM129" s="15" t="s">
        <v>225</v>
      </c>
    </row>
    <row r="130" spans="2:65" s="11" customFormat="1">
      <c r="B130" s="192"/>
      <c r="C130" s="193"/>
      <c r="D130" s="194" t="s">
        <v>129</v>
      </c>
      <c r="E130" s="195" t="s">
        <v>22</v>
      </c>
      <c r="F130" s="196" t="s">
        <v>226</v>
      </c>
      <c r="G130" s="193"/>
      <c r="H130" s="197">
        <v>578</v>
      </c>
      <c r="I130" s="198"/>
      <c r="J130" s="193"/>
      <c r="K130" s="193"/>
      <c r="L130" s="199"/>
      <c r="M130" s="200"/>
      <c r="N130" s="201"/>
      <c r="O130" s="201"/>
      <c r="P130" s="201"/>
      <c r="Q130" s="201"/>
      <c r="R130" s="201"/>
      <c r="S130" s="201"/>
      <c r="T130" s="202"/>
      <c r="AT130" s="203" t="s">
        <v>129</v>
      </c>
      <c r="AU130" s="203" t="s">
        <v>83</v>
      </c>
      <c r="AV130" s="11" t="s">
        <v>83</v>
      </c>
      <c r="AW130" s="11" t="s">
        <v>38</v>
      </c>
      <c r="AX130" s="11" t="s">
        <v>23</v>
      </c>
      <c r="AY130" s="203" t="s">
        <v>120</v>
      </c>
    </row>
    <row r="131" spans="2:65" s="1" customFormat="1" ht="28.8" customHeight="1">
      <c r="B131" s="32"/>
      <c r="C131" s="180" t="s">
        <v>227</v>
      </c>
      <c r="D131" s="180" t="s">
        <v>122</v>
      </c>
      <c r="E131" s="181" t="s">
        <v>228</v>
      </c>
      <c r="F131" s="182" t="s">
        <v>229</v>
      </c>
      <c r="G131" s="183" t="s">
        <v>125</v>
      </c>
      <c r="H131" s="184">
        <v>601.70000000000005</v>
      </c>
      <c r="I131" s="185"/>
      <c r="J131" s="186">
        <f>ROUND(I131*H131,2)</f>
        <v>0</v>
      </c>
      <c r="K131" s="182" t="s">
        <v>126</v>
      </c>
      <c r="L131" s="52"/>
      <c r="M131" s="187" t="s">
        <v>22</v>
      </c>
      <c r="N131" s="188" t="s">
        <v>46</v>
      </c>
      <c r="O131" s="33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AR131" s="15" t="s">
        <v>127</v>
      </c>
      <c r="AT131" s="15" t="s">
        <v>122</v>
      </c>
      <c r="AU131" s="15" t="s">
        <v>83</v>
      </c>
      <c r="AY131" s="15" t="s">
        <v>120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5" t="s">
        <v>23</v>
      </c>
      <c r="BK131" s="191">
        <f>ROUND(I131*H131,2)</f>
        <v>0</v>
      </c>
      <c r="BL131" s="15" t="s">
        <v>127</v>
      </c>
      <c r="BM131" s="15" t="s">
        <v>230</v>
      </c>
    </row>
    <row r="132" spans="2:65" s="11" customFormat="1">
      <c r="B132" s="192"/>
      <c r="C132" s="193"/>
      <c r="D132" s="194" t="s">
        <v>129</v>
      </c>
      <c r="E132" s="195" t="s">
        <v>22</v>
      </c>
      <c r="F132" s="196" t="s">
        <v>231</v>
      </c>
      <c r="G132" s="193"/>
      <c r="H132" s="197">
        <v>601.70000000000005</v>
      </c>
      <c r="I132" s="198"/>
      <c r="J132" s="193"/>
      <c r="K132" s="193"/>
      <c r="L132" s="199"/>
      <c r="M132" s="200"/>
      <c r="N132" s="201"/>
      <c r="O132" s="201"/>
      <c r="P132" s="201"/>
      <c r="Q132" s="201"/>
      <c r="R132" s="201"/>
      <c r="S132" s="201"/>
      <c r="T132" s="202"/>
      <c r="AT132" s="203" t="s">
        <v>129</v>
      </c>
      <c r="AU132" s="203" t="s">
        <v>83</v>
      </c>
      <c r="AV132" s="11" t="s">
        <v>83</v>
      </c>
      <c r="AW132" s="11" t="s">
        <v>38</v>
      </c>
      <c r="AX132" s="11" t="s">
        <v>23</v>
      </c>
      <c r="AY132" s="203" t="s">
        <v>120</v>
      </c>
    </row>
    <row r="133" spans="2:65" s="1" customFormat="1" ht="20.399999999999999" customHeight="1">
      <c r="B133" s="32"/>
      <c r="C133" s="180" t="s">
        <v>232</v>
      </c>
      <c r="D133" s="180" t="s">
        <v>122</v>
      </c>
      <c r="E133" s="181" t="s">
        <v>233</v>
      </c>
      <c r="F133" s="182" t="s">
        <v>234</v>
      </c>
      <c r="G133" s="183" t="s">
        <v>125</v>
      </c>
      <c r="H133" s="184">
        <v>79</v>
      </c>
      <c r="I133" s="185"/>
      <c r="J133" s="186">
        <f>ROUND(I133*H133,2)</f>
        <v>0</v>
      </c>
      <c r="K133" s="182" t="s">
        <v>126</v>
      </c>
      <c r="L133" s="52"/>
      <c r="M133" s="187" t="s">
        <v>22</v>
      </c>
      <c r="N133" s="188" t="s">
        <v>46</v>
      </c>
      <c r="O133" s="33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AR133" s="15" t="s">
        <v>127</v>
      </c>
      <c r="AT133" s="15" t="s">
        <v>122</v>
      </c>
      <c r="AU133" s="15" t="s">
        <v>83</v>
      </c>
      <c r="AY133" s="15" t="s">
        <v>120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5" t="s">
        <v>23</v>
      </c>
      <c r="BK133" s="191">
        <f>ROUND(I133*H133,2)</f>
        <v>0</v>
      </c>
      <c r="BL133" s="15" t="s">
        <v>127</v>
      </c>
      <c r="BM133" s="15" t="s">
        <v>235</v>
      </c>
    </row>
    <row r="134" spans="2:65" s="11" customFormat="1">
      <c r="B134" s="192"/>
      <c r="C134" s="193"/>
      <c r="D134" s="194" t="s">
        <v>129</v>
      </c>
      <c r="E134" s="195" t="s">
        <v>22</v>
      </c>
      <c r="F134" s="196" t="s">
        <v>236</v>
      </c>
      <c r="G134" s="193"/>
      <c r="H134" s="197">
        <v>79</v>
      </c>
      <c r="I134" s="198"/>
      <c r="J134" s="193"/>
      <c r="K134" s="193"/>
      <c r="L134" s="199"/>
      <c r="M134" s="200"/>
      <c r="N134" s="201"/>
      <c r="O134" s="201"/>
      <c r="P134" s="201"/>
      <c r="Q134" s="201"/>
      <c r="R134" s="201"/>
      <c r="S134" s="201"/>
      <c r="T134" s="202"/>
      <c r="AT134" s="203" t="s">
        <v>129</v>
      </c>
      <c r="AU134" s="203" t="s">
        <v>83</v>
      </c>
      <c r="AV134" s="11" t="s">
        <v>83</v>
      </c>
      <c r="AW134" s="11" t="s">
        <v>38</v>
      </c>
      <c r="AX134" s="11" t="s">
        <v>23</v>
      </c>
      <c r="AY134" s="203" t="s">
        <v>120</v>
      </c>
    </row>
    <row r="135" spans="2:65" s="1" customFormat="1" ht="20.399999999999999" customHeight="1">
      <c r="B135" s="32"/>
      <c r="C135" s="180" t="s">
        <v>237</v>
      </c>
      <c r="D135" s="180" t="s">
        <v>122</v>
      </c>
      <c r="E135" s="181" t="s">
        <v>238</v>
      </c>
      <c r="F135" s="182" t="s">
        <v>239</v>
      </c>
      <c r="G135" s="183" t="s">
        <v>125</v>
      </c>
      <c r="H135" s="184">
        <v>186.4</v>
      </c>
      <c r="I135" s="185"/>
      <c r="J135" s="186">
        <f>ROUND(I135*H135,2)</f>
        <v>0</v>
      </c>
      <c r="K135" s="182" t="s">
        <v>126</v>
      </c>
      <c r="L135" s="52"/>
      <c r="M135" s="187" t="s">
        <v>22</v>
      </c>
      <c r="N135" s="188" t="s">
        <v>46</v>
      </c>
      <c r="O135" s="33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AR135" s="15" t="s">
        <v>127</v>
      </c>
      <c r="AT135" s="15" t="s">
        <v>122</v>
      </c>
      <c r="AU135" s="15" t="s">
        <v>83</v>
      </c>
      <c r="AY135" s="15" t="s">
        <v>120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5" t="s">
        <v>23</v>
      </c>
      <c r="BK135" s="191">
        <f>ROUND(I135*H135,2)</f>
        <v>0</v>
      </c>
      <c r="BL135" s="15" t="s">
        <v>127</v>
      </c>
      <c r="BM135" s="15" t="s">
        <v>240</v>
      </c>
    </row>
    <row r="136" spans="2:65" s="11" customFormat="1">
      <c r="B136" s="192"/>
      <c r="C136" s="193"/>
      <c r="D136" s="194" t="s">
        <v>129</v>
      </c>
      <c r="E136" s="195" t="s">
        <v>22</v>
      </c>
      <c r="F136" s="196" t="s">
        <v>241</v>
      </c>
      <c r="G136" s="193"/>
      <c r="H136" s="197">
        <v>186.4</v>
      </c>
      <c r="I136" s="198"/>
      <c r="J136" s="193"/>
      <c r="K136" s="193"/>
      <c r="L136" s="199"/>
      <c r="M136" s="200"/>
      <c r="N136" s="201"/>
      <c r="O136" s="201"/>
      <c r="P136" s="201"/>
      <c r="Q136" s="201"/>
      <c r="R136" s="201"/>
      <c r="S136" s="201"/>
      <c r="T136" s="202"/>
      <c r="AT136" s="203" t="s">
        <v>129</v>
      </c>
      <c r="AU136" s="203" t="s">
        <v>83</v>
      </c>
      <c r="AV136" s="11" t="s">
        <v>83</v>
      </c>
      <c r="AW136" s="11" t="s">
        <v>38</v>
      </c>
      <c r="AX136" s="11" t="s">
        <v>23</v>
      </c>
      <c r="AY136" s="203" t="s">
        <v>120</v>
      </c>
    </row>
    <row r="137" spans="2:65" s="1" customFormat="1" ht="20.399999999999999" customHeight="1">
      <c r="B137" s="32"/>
      <c r="C137" s="208" t="s">
        <v>242</v>
      </c>
      <c r="D137" s="208" t="s">
        <v>243</v>
      </c>
      <c r="E137" s="209" t="s">
        <v>244</v>
      </c>
      <c r="F137" s="210" t="s">
        <v>245</v>
      </c>
      <c r="G137" s="211" t="s">
        <v>246</v>
      </c>
      <c r="H137" s="212">
        <v>17.861999999999998</v>
      </c>
      <c r="I137" s="213"/>
      <c r="J137" s="214">
        <f>ROUND(I137*H137,2)</f>
        <v>0</v>
      </c>
      <c r="K137" s="210" t="s">
        <v>22</v>
      </c>
      <c r="L137" s="215"/>
      <c r="M137" s="216" t="s">
        <v>22</v>
      </c>
      <c r="N137" s="217" t="s">
        <v>46</v>
      </c>
      <c r="O137" s="33"/>
      <c r="P137" s="189">
        <f>O137*H137</f>
        <v>0</v>
      </c>
      <c r="Q137" s="189">
        <v>1E-3</v>
      </c>
      <c r="R137" s="189">
        <f>Q137*H137</f>
        <v>1.7861999999999999E-2</v>
      </c>
      <c r="S137" s="189">
        <v>0</v>
      </c>
      <c r="T137" s="190">
        <f>S137*H137</f>
        <v>0</v>
      </c>
      <c r="AR137" s="15" t="s">
        <v>161</v>
      </c>
      <c r="AT137" s="15" t="s">
        <v>243</v>
      </c>
      <c r="AU137" s="15" t="s">
        <v>83</v>
      </c>
      <c r="AY137" s="15" t="s">
        <v>120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15" t="s">
        <v>23</v>
      </c>
      <c r="BK137" s="191">
        <f>ROUND(I137*H137,2)</f>
        <v>0</v>
      </c>
      <c r="BL137" s="15" t="s">
        <v>127</v>
      </c>
      <c r="BM137" s="15" t="s">
        <v>247</v>
      </c>
    </row>
    <row r="138" spans="2:65" s="11" customFormat="1">
      <c r="B138" s="192"/>
      <c r="C138" s="193"/>
      <c r="D138" s="194" t="s">
        <v>129</v>
      </c>
      <c r="E138" s="195" t="s">
        <v>22</v>
      </c>
      <c r="F138" s="196" t="s">
        <v>248</v>
      </c>
      <c r="G138" s="193"/>
      <c r="H138" s="197">
        <v>17.861999999999998</v>
      </c>
      <c r="I138" s="198"/>
      <c r="J138" s="193"/>
      <c r="K138" s="193"/>
      <c r="L138" s="199"/>
      <c r="M138" s="200"/>
      <c r="N138" s="201"/>
      <c r="O138" s="201"/>
      <c r="P138" s="201"/>
      <c r="Q138" s="201"/>
      <c r="R138" s="201"/>
      <c r="S138" s="201"/>
      <c r="T138" s="202"/>
      <c r="AT138" s="203" t="s">
        <v>129</v>
      </c>
      <c r="AU138" s="203" t="s">
        <v>83</v>
      </c>
      <c r="AV138" s="11" t="s">
        <v>83</v>
      </c>
      <c r="AW138" s="11" t="s">
        <v>38</v>
      </c>
      <c r="AX138" s="11" t="s">
        <v>23</v>
      </c>
      <c r="AY138" s="203" t="s">
        <v>120</v>
      </c>
    </row>
    <row r="139" spans="2:65" s="1" customFormat="1" ht="20.399999999999999" customHeight="1">
      <c r="B139" s="32"/>
      <c r="C139" s="180" t="s">
        <v>249</v>
      </c>
      <c r="D139" s="180" t="s">
        <v>122</v>
      </c>
      <c r="E139" s="181" t="s">
        <v>250</v>
      </c>
      <c r="F139" s="182" t="s">
        <v>251</v>
      </c>
      <c r="G139" s="183" t="s">
        <v>125</v>
      </c>
      <c r="H139" s="184">
        <v>2113.1</v>
      </c>
      <c r="I139" s="185"/>
      <c r="J139" s="186">
        <f>ROUND(I139*H139,2)</f>
        <v>0</v>
      </c>
      <c r="K139" s="182" t="s">
        <v>126</v>
      </c>
      <c r="L139" s="52"/>
      <c r="M139" s="187" t="s">
        <v>22</v>
      </c>
      <c r="N139" s="188" t="s">
        <v>46</v>
      </c>
      <c r="O139" s="33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AR139" s="15" t="s">
        <v>127</v>
      </c>
      <c r="AT139" s="15" t="s">
        <v>122</v>
      </c>
      <c r="AU139" s="15" t="s">
        <v>83</v>
      </c>
      <c r="AY139" s="15" t="s">
        <v>120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5" t="s">
        <v>23</v>
      </c>
      <c r="BK139" s="191">
        <f>ROUND(I139*H139,2)</f>
        <v>0</v>
      </c>
      <c r="BL139" s="15" t="s">
        <v>127</v>
      </c>
      <c r="BM139" s="15" t="s">
        <v>252</v>
      </c>
    </row>
    <row r="140" spans="2:65" s="11" customFormat="1">
      <c r="B140" s="192"/>
      <c r="C140" s="193"/>
      <c r="D140" s="204" t="s">
        <v>129</v>
      </c>
      <c r="E140" s="205" t="s">
        <v>22</v>
      </c>
      <c r="F140" s="206" t="s">
        <v>253</v>
      </c>
      <c r="G140" s="193"/>
      <c r="H140" s="207">
        <v>1233</v>
      </c>
      <c r="I140" s="198"/>
      <c r="J140" s="193"/>
      <c r="K140" s="193"/>
      <c r="L140" s="199"/>
      <c r="M140" s="200"/>
      <c r="N140" s="201"/>
      <c r="O140" s="201"/>
      <c r="P140" s="201"/>
      <c r="Q140" s="201"/>
      <c r="R140" s="201"/>
      <c r="S140" s="201"/>
      <c r="T140" s="202"/>
      <c r="AT140" s="203" t="s">
        <v>129</v>
      </c>
      <c r="AU140" s="203" t="s">
        <v>83</v>
      </c>
      <c r="AV140" s="11" t="s">
        <v>83</v>
      </c>
      <c r="AW140" s="11" t="s">
        <v>38</v>
      </c>
      <c r="AX140" s="11" t="s">
        <v>75</v>
      </c>
      <c r="AY140" s="203" t="s">
        <v>120</v>
      </c>
    </row>
    <row r="141" spans="2:65" s="11" customFormat="1">
      <c r="B141" s="192"/>
      <c r="C141" s="193"/>
      <c r="D141" s="204" t="s">
        <v>129</v>
      </c>
      <c r="E141" s="205" t="s">
        <v>22</v>
      </c>
      <c r="F141" s="206" t="s">
        <v>254</v>
      </c>
      <c r="G141" s="193"/>
      <c r="H141" s="207">
        <v>278.39999999999998</v>
      </c>
      <c r="I141" s="198"/>
      <c r="J141" s="193"/>
      <c r="K141" s="193"/>
      <c r="L141" s="199"/>
      <c r="M141" s="200"/>
      <c r="N141" s="201"/>
      <c r="O141" s="201"/>
      <c r="P141" s="201"/>
      <c r="Q141" s="201"/>
      <c r="R141" s="201"/>
      <c r="S141" s="201"/>
      <c r="T141" s="202"/>
      <c r="AT141" s="203" t="s">
        <v>129</v>
      </c>
      <c r="AU141" s="203" t="s">
        <v>83</v>
      </c>
      <c r="AV141" s="11" t="s">
        <v>83</v>
      </c>
      <c r="AW141" s="11" t="s">
        <v>38</v>
      </c>
      <c r="AX141" s="11" t="s">
        <v>75</v>
      </c>
      <c r="AY141" s="203" t="s">
        <v>120</v>
      </c>
    </row>
    <row r="142" spans="2:65" s="11" customFormat="1">
      <c r="B142" s="192"/>
      <c r="C142" s="193"/>
      <c r="D142" s="204" t="s">
        <v>129</v>
      </c>
      <c r="E142" s="205" t="s">
        <v>22</v>
      </c>
      <c r="F142" s="206" t="s">
        <v>217</v>
      </c>
      <c r="G142" s="193"/>
      <c r="H142" s="207">
        <v>4.5</v>
      </c>
      <c r="I142" s="198"/>
      <c r="J142" s="193"/>
      <c r="K142" s="193"/>
      <c r="L142" s="199"/>
      <c r="M142" s="200"/>
      <c r="N142" s="201"/>
      <c r="O142" s="201"/>
      <c r="P142" s="201"/>
      <c r="Q142" s="201"/>
      <c r="R142" s="201"/>
      <c r="S142" s="201"/>
      <c r="T142" s="202"/>
      <c r="AT142" s="203" t="s">
        <v>129</v>
      </c>
      <c r="AU142" s="203" t="s">
        <v>83</v>
      </c>
      <c r="AV142" s="11" t="s">
        <v>83</v>
      </c>
      <c r="AW142" s="11" t="s">
        <v>38</v>
      </c>
      <c r="AX142" s="11" t="s">
        <v>75</v>
      </c>
      <c r="AY142" s="203" t="s">
        <v>120</v>
      </c>
    </row>
    <row r="143" spans="2:65" s="11" customFormat="1">
      <c r="B143" s="192"/>
      <c r="C143" s="193"/>
      <c r="D143" s="204" t="s">
        <v>129</v>
      </c>
      <c r="E143" s="205" t="s">
        <v>22</v>
      </c>
      <c r="F143" s="206" t="s">
        <v>222</v>
      </c>
      <c r="G143" s="193"/>
      <c r="H143" s="207">
        <v>19.2</v>
      </c>
      <c r="I143" s="198"/>
      <c r="J143" s="193"/>
      <c r="K143" s="193"/>
      <c r="L143" s="199"/>
      <c r="M143" s="200"/>
      <c r="N143" s="201"/>
      <c r="O143" s="201"/>
      <c r="P143" s="201"/>
      <c r="Q143" s="201"/>
      <c r="R143" s="201"/>
      <c r="S143" s="201"/>
      <c r="T143" s="202"/>
      <c r="AT143" s="203" t="s">
        <v>129</v>
      </c>
      <c r="AU143" s="203" t="s">
        <v>83</v>
      </c>
      <c r="AV143" s="11" t="s">
        <v>83</v>
      </c>
      <c r="AW143" s="11" t="s">
        <v>38</v>
      </c>
      <c r="AX143" s="11" t="s">
        <v>75</v>
      </c>
      <c r="AY143" s="203" t="s">
        <v>120</v>
      </c>
    </row>
    <row r="144" spans="2:65" s="11" customFormat="1">
      <c r="B144" s="192"/>
      <c r="C144" s="193"/>
      <c r="D144" s="194" t="s">
        <v>129</v>
      </c>
      <c r="E144" s="195" t="s">
        <v>22</v>
      </c>
      <c r="F144" s="196" t="s">
        <v>226</v>
      </c>
      <c r="G144" s="193"/>
      <c r="H144" s="197">
        <v>578</v>
      </c>
      <c r="I144" s="198"/>
      <c r="J144" s="193"/>
      <c r="K144" s="193"/>
      <c r="L144" s="199"/>
      <c r="M144" s="200"/>
      <c r="N144" s="201"/>
      <c r="O144" s="201"/>
      <c r="P144" s="201"/>
      <c r="Q144" s="201"/>
      <c r="R144" s="201"/>
      <c r="S144" s="201"/>
      <c r="T144" s="202"/>
      <c r="AT144" s="203" t="s">
        <v>129</v>
      </c>
      <c r="AU144" s="203" t="s">
        <v>83</v>
      </c>
      <c r="AV144" s="11" t="s">
        <v>83</v>
      </c>
      <c r="AW144" s="11" t="s">
        <v>38</v>
      </c>
      <c r="AX144" s="11" t="s">
        <v>75</v>
      </c>
      <c r="AY144" s="203" t="s">
        <v>120</v>
      </c>
    </row>
    <row r="145" spans="2:65" s="1" customFormat="1" ht="20.399999999999999" customHeight="1">
      <c r="B145" s="32"/>
      <c r="C145" s="180" t="s">
        <v>255</v>
      </c>
      <c r="D145" s="180" t="s">
        <v>122</v>
      </c>
      <c r="E145" s="181" t="s">
        <v>256</v>
      </c>
      <c r="F145" s="182" t="s">
        <v>257</v>
      </c>
      <c r="G145" s="183" t="s">
        <v>125</v>
      </c>
      <c r="H145" s="184">
        <v>140.30000000000001</v>
      </c>
      <c r="I145" s="185"/>
      <c r="J145" s="186">
        <f>ROUND(I145*H145,2)</f>
        <v>0</v>
      </c>
      <c r="K145" s="182" t="s">
        <v>126</v>
      </c>
      <c r="L145" s="52"/>
      <c r="M145" s="187" t="s">
        <v>22</v>
      </c>
      <c r="N145" s="188" t="s">
        <v>46</v>
      </c>
      <c r="O145" s="33"/>
      <c r="P145" s="189">
        <f>O145*H145</f>
        <v>0</v>
      </c>
      <c r="Q145" s="189">
        <v>0</v>
      </c>
      <c r="R145" s="189">
        <f>Q145*H145</f>
        <v>0</v>
      </c>
      <c r="S145" s="189">
        <v>0</v>
      </c>
      <c r="T145" s="190">
        <f>S145*H145</f>
        <v>0</v>
      </c>
      <c r="AR145" s="15" t="s">
        <v>127</v>
      </c>
      <c r="AT145" s="15" t="s">
        <v>122</v>
      </c>
      <c r="AU145" s="15" t="s">
        <v>83</v>
      </c>
      <c r="AY145" s="15" t="s">
        <v>120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15" t="s">
        <v>23</v>
      </c>
      <c r="BK145" s="191">
        <f>ROUND(I145*H145,2)</f>
        <v>0</v>
      </c>
      <c r="BL145" s="15" t="s">
        <v>127</v>
      </c>
      <c r="BM145" s="15" t="s">
        <v>258</v>
      </c>
    </row>
    <row r="146" spans="2:65" s="11" customFormat="1">
      <c r="B146" s="192"/>
      <c r="C146" s="193"/>
      <c r="D146" s="194" t="s">
        <v>129</v>
      </c>
      <c r="E146" s="195" t="s">
        <v>22</v>
      </c>
      <c r="F146" s="196" t="s">
        <v>259</v>
      </c>
      <c r="G146" s="193"/>
      <c r="H146" s="197">
        <v>140.30000000000001</v>
      </c>
      <c r="I146" s="198"/>
      <c r="J146" s="193"/>
      <c r="K146" s="193"/>
      <c r="L146" s="199"/>
      <c r="M146" s="200"/>
      <c r="N146" s="201"/>
      <c r="O146" s="201"/>
      <c r="P146" s="201"/>
      <c r="Q146" s="201"/>
      <c r="R146" s="201"/>
      <c r="S146" s="201"/>
      <c r="T146" s="202"/>
      <c r="AT146" s="203" t="s">
        <v>129</v>
      </c>
      <c r="AU146" s="203" t="s">
        <v>83</v>
      </c>
      <c r="AV146" s="11" t="s">
        <v>83</v>
      </c>
      <c r="AW146" s="11" t="s">
        <v>38</v>
      </c>
      <c r="AX146" s="11" t="s">
        <v>23</v>
      </c>
      <c r="AY146" s="203" t="s">
        <v>120</v>
      </c>
    </row>
    <row r="147" spans="2:65" s="1" customFormat="1" ht="20.399999999999999" customHeight="1">
      <c r="B147" s="32"/>
      <c r="C147" s="180" t="s">
        <v>260</v>
      </c>
      <c r="D147" s="180" t="s">
        <v>122</v>
      </c>
      <c r="E147" s="181" t="s">
        <v>261</v>
      </c>
      <c r="F147" s="182" t="s">
        <v>262</v>
      </c>
      <c r="G147" s="183" t="s">
        <v>125</v>
      </c>
      <c r="H147" s="184">
        <v>125.1</v>
      </c>
      <c r="I147" s="185"/>
      <c r="J147" s="186">
        <f>ROUND(I147*H147,2)</f>
        <v>0</v>
      </c>
      <c r="K147" s="182" t="s">
        <v>126</v>
      </c>
      <c r="L147" s="52"/>
      <c r="M147" s="187" t="s">
        <v>22</v>
      </c>
      <c r="N147" s="188" t="s">
        <v>46</v>
      </c>
      <c r="O147" s="33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AR147" s="15" t="s">
        <v>127</v>
      </c>
      <c r="AT147" s="15" t="s">
        <v>122</v>
      </c>
      <c r="AU147" s="15" t="s">
        <v>83</v>
      </c>
      <c r="AY147" s="15" t="s">
        <v>120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15" t="s">
        <v>23</v>
      </c>
      <c r="BK147" s="191">
        <f>ROUND(I147*H147,2)</f>
        <v>0</v>
      </c>
      <c r="BL147" s="15" t="s">
        <v>127</v>
      </c>
      <c r="BM147" s="15" t="s">
        <v>263</v>
      </c>
    </row>
    <row r="148" spans="2:65" s="11" customFormat="1">
      <c r="B148" s="192"/>
      <c r="C148" s="193"/>
      <c r="D148" s="194" t="s">
        <v>129</v>
      </c>
      <c r="E148" s="195" t="s">
        <v>22</v>
      </c>
      <c r="F148" s="196" t="s">
        <v>264</v>
      </c>
      <c r="G148" s="193"/>
      <c r="H148" s="197">
        <v>125.1</v>
      </c>
      <c r="I148" s="198"/>
      <c r="J148" s="193"/>
      <c r="K148" s="193"/>
      <c r="L148" s="199"/>
      <c r="M148" s="200"/>
      <c r="N148" s="201"/>
      <c r="O148" s="201"/>
      <c r="P148" s="201"/>
      <c r="Q148" s="201"/>
      <c r="R148" s="201"/>
      <c r="S148" s="201"/>
      <c r="T148" s="202"/>
      <c r="AT148" s="203" t="s">
        <v>129</v>
      </c>
      <c r="AU148" s="203" t="s">
        <v>83</v>
      </c>
      <c r="AV148" s="11" t="s">
        <v>83</v>
      </c>
      <c r="AW148" s="11" t="s">
        <v>38</v>
      </c>
      <c r="AX148" s="11" t="s">
        <v>23</v>
      </c>
      <c r="AY148" s="203" t="s">
        <v>120</v>
      </c>
    </row>
    <row r="149" spans="2:65" s="1" customFormat="1" ht="20.399999999999999" customHeight="1">
      <c r="B149" s="32"/>
      <c r="C149" s="180" t="s">
        <v>265</v>
      </c>
      <c r="D149" s="180" t="s">
        <v>122</v>
      </c>
      <c r="E149" s="181" t="s">
        <v>266</v>
      </c>
      <c r="F149" s="182" t="s">
        <v>267</v>
      </c>
      <c r="G149" s="183" t="s">
        <v>125</v>
      </c>
      <c r="H149" s="184">
        <v>265.39999999999998</v>
      </c>
      <c r="I149" s="185"/>
      <c r="J149" s="186">
        <f>ROUND(I149*H149,2)</f>
        <v>0</v>
      </c>
      <c r="K149" s="182" t="s">
        <v>126</v>
      </c>
      <c r="L149" s="52"/>
      <c r="M149" s="187" t="s">
        <v>22</v>
      </c>
      <c r="N149" s="188" t="s">
        <v>46</v>
      </c>
      <c r="O149" s="33"/>
      <c r="P149" s="189">
        <f>O149*H149</f>
        <v>0</v>
      </c>
      <c r="Q149" s="189">
        <v>0</v>
      </c>
      <c r="R149" s="189">
        <f>Q149*H149</f>
        <v>0</v>
      </c>
      <c r="S149" s="189">
        <v>0</v>
      </c>
      <c r="T149" s="190">
        <f>S149*H149</f>
        <v>0</v>
      </c>
      <c r="AR149" s="15" t="s">
        <v>127</v>
      </c>
      <c r="AT149" s="15" t="s">
        <v>122</v>
      </c>
      <c r="AU149" s="15" t="s">
        <v>83</v>
      </c>
      <c r="AY149" s="15" t="s">
        <v>120</v>
      </c>
      <c r="BE149" s="191">
        <f>IF(N149="základní",J149,0)</f>
        <v>0</v>
      </c>
      <c r="BF149" s="191">
        <f>IF(N149="snížená",J149,0)</f>
        <v>0</v>
      </c>
      <c r="BG149" s="191">
        <f>IF(N149="zákl. přenesená",J149,0)</f>
        <v>0</v>
      </c>
      <c r="BH149" s="191">
        <f>IF(N149="sníž. přenesená",J149,0)</f>
        <v>0</v>
      </c>
      <c r="BI149" s="191">
        <f>IF(N149="nulová",J149,0)</f>
        <v>0</v>
      </c>
      <c r="BJ149" s="15" t="s">
        <v>23</v>
      </c>
      <c r="BK149" s="191">
        <f>ROUND(I149*H149,2)</f>
        <v>0</v>
      </c>
      <c r="BL149" s="15" t="s">
        <v>127</v>
      </c>
      <c r="BM149" s="15" t="s">
        <v>268</v>
      </c>
    </row>
    <row r="150" spans="2:65" s="11" customFormat="1">
      <c r="B150" s="192"/>
      <c r="C150" s="193"/>
      <c r="D150" s="204" t="s">
        <v>129</v>
      </c>
      <c r="E150" s="205" t="s">
        <v>22</v>
      </c>
      <c r="F150" s="206" t="s">
        <v>269</v>
      </c>
      <c r="G150" s="193"/>
      <c r="H150" s="207">
        <v>265.39999999999998</v>
      </c>
      <c r="I150" s="198"/>
      <c r="J150" s="193"/>
      <c r="K150" s="193"/>
      <c r="L150" s="199"/>
      <c r="M150" s="200"/>
      <c r="N150" s="201"/>
      <c r="O150" s="201"/>
      <c r="P150" s="201"/>
      <c r="Q150" s="201"/>
      <c r="R150" s="201"/>
      <c r="S150" s="201"/>
      <c r="T150" s="202"/>
      <c r="AT150" s="203" t="s">
        <v>129</v>
      </c>
      <c r="AU150" s="203" t="s">
        <v>83</v>
      </c>
      <c r="AV150" s="11" t="s">
        <v>83</v>
      </c>
      <c r="AW150" s="11" t="s">
        <v>38</v>
      </c>
      <c r="AX150" s="11" t="s">
        <v>23</v>
      </c>
      <c r="AY150" s="203" t="s">
        <v>120</v>
      </c>
    </row>
    <row r="151" spans="2:65" s="10" customFormat="1" ht="29.85" customHeight="1">
      <c r="B151" s="163"/>
      <c r="C151" s="164"/>
      <c r="D151" s="177" t="s">
        <v>74</v>
      </c>
      <c r="E151" s="178" t="s">
        <v>83</v>
      </c>
      <c r="F151" s="178" t="s">
        <v>270</v>
      </c>
      <c r="G151" s="164"/>
      <c r="H151" s="164"/>
      <c r="I151" s="167"/>
      <c r="J151" s="179">
        <f>BK151</f>
        <v>0</v>
      </c>
      <c r="K151" s="164"/>
      <c r="L151" s="169"/>
      <c r="M151" s="170"/>
      <c r="N151" s="171"/>
      <c r="O151" s="171"/>
      <c r="P151" s="172">
        <f>SUM(P152:P161)</f>
        <v>0</v>
      </c>
      <c r="Q151" s="171"/>
      <c r="R151" s="172">
        <f>SUM(R152:R161)</f>
        <v>162.00179670000003</v>
      </c>
      <c r="S151" s="171"/>
      <c r="T151" s="173">
        <f>SUM(T152:T161)</f>
        <v>0</v>
      </c>
      <c r="AR151" s="174" t="s">
        <v>23</v>
      </c>
      <c r="AT151" s="175" t="s">
        <v>74</v>
      </c>
      <c r="AU151" s="175" t="s">
        <v>23</v>
      </c>
      <c r="AY151" s="174" t="s">
        <v>120</v>
      </c>
      <c r="BK151" s="176">
        <f>SUM(BK152:BK161)</f>
        <v>0</v>
      </c>
    </row>
    <row r="152" spans="2:65" s="1" customFormat="1" ht="28.8" customHeight="1">
      <c r="B152" s="32"/>
      <c r="C152" s="180" t="s">
        <v>271</v>
      </c>
      <c r="D152" s="180" t="s">
        <v>122</v>
      </c>
      <c r="E152" s="181" t="s">
        <v>272</v>
      </c>
      <c r="F152" s="182" t="s">
        <v>273</v>
      </c>
      <c r="G152" s="183" t="s">
        <v>151</v>
      </c>
      <c r="H152" s="184">
        <v>6.3</v>
      </c>
      <c r="I152" s="185"/>
      <c r="J152" s="186">
        <f>ROUND(I152*H152,2)</f>
        <v>0</v>
      </c>
      <c r="K152" s="182" t="s">
        <v>126</v>
      </c>
      <c r="L152" s="52"/>
      <c r="M152" s="187" t="s">
        <v>22</v>
      </c>
      <c r="N152" s="188" t="s">
        <v>46</v>
      </c>
      <c r="O152" s="33"/>
      <c r="P152" s="189">
        <f>O152*H152</f>
        <v>0</v>
      </c>
      <c r="Q152" s="189">
        <v>1.63</v>
      </c>
      <c r="R152" s="189">
        <f>Q152*H152</f>
        <v>10.268999999999998</v>
      </c>
      <c r="S152" s="189">
        <v>0</v>
      </c>
      <c r="T152" s="190">
        <f>S152*H152</f>
        <v>0</v>
      </c>
      <c r="AR152" s="15" t="s">
        <v>127</v>
      </c>
      <c r="AT152" s="15" t="s">
        <v>122</v>
      </c>
      <c r="AU152" s="15" t="s">
        <v>83</v>
      </c>
      <c r="AY152" s="15" t="s">
        <v>120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15" t="s">
        <v>23</v>
      </c>
      <c r="BK152" s="191">
        <f>ROUND(I152*H152,2)</f>
        <v>0</v>
      </c>
      <c r="BL152" s="15" t="s">
        <v>127</v>
      </c>
      <c r="BM152" s="15" t="s">
        <v>274</v>
      </c>
    </row>
    <row r="153" spans="2:65" s="11" customFormat="1">
      <c r="B153" s="192"/>
      <c r="C153" s="193"/>
      <c r="D153" s="194" t="s">
        <v>129</v>
      </c>
      <c r="E153" s="195" t="s">
        <v>22</v>
      </c>
      <c r="F153" s="196" t="s">
        <v>275</v>
      </c>
      <c r="G153" s="193"/>
      <c r="H153" s="197">
        <v>6.3</v>
      </c>
      <c r="I153" s="198"/>
      <c r="J153" s="193"/>
      <c r="K153" s="193"/>
      <c r="L153" s="199"/>
      <c r="M153" s="200"/>
      <c r="N153" s="201"/>
      <c r="O153" s="201"/>
      <c r="P153" s="201"/>
      <c r="Q153" s="201"/>
      <c r="R153" s="201"/>
      <c r="S153" s="201"/>
      <c r="T153" s="202"/>
      <c r="AT153" s="203" t="s">
        <v>129</v>
      </c>
      <c r="AU153" s="203" t="s">
        <v>83</v>
      </c>
      <c r="AV153" s="11" t="s">
        <v>83</v>
      </c>
      <c r="AW153" s="11" t="s">
        <v>38</v>
      </c>
      <c r="AX153" s="11" t="s">
        <v>23</v>
      </c>
      <c r="AY153" s="203" t="s">
        <v>120</v>
      </c>
    </row>
    <row r="154" spans="2:65" s="1" customFormat="1" ht="20.399999999999999" customHeight="1">
      <c r="B154" s="32"/>
      <c r="C154" s="180" t="s">
        <v>276</v>
      </c>
      <c r="D154" s="180" t="s">
        <v>122</v>
      </c>
      <c r="E154" s="181" t="s">
        <v>277</v>
      </c>
      <c r="F154" s="182" t="s">
        <v>278</v>
      </c>
      <c r="G154" s="183" t="s">
        <v>151</v>
      </c>
      <c r="H154" s="184">
        <v>79</v>
      </c>
      <c r="I154" s="185"/>
      <c r="J154" s="186">
        <f>ROUND(I154*H154,2)</f>
        <v>0</v>
      </c>
      <c r="K154" s="182" t="s">
        <v>126</v>
      </c>
      <c r="L154" s="52"/>
      <c r="M154" s="187" t="s">
        <v>22</v>
      </c>
      <c r="N154" s="188" t="s">
        <v>46</v>
      </c>
      <c r="O154" s="33"/>
      <c r="P154" s="189">
        <f>O154*H154</f>
        <v>0</v>
      </c>
      <c r="Q154" s="189">
        <v>1.9205000000000001</v>
      </c>
      <c r="R154" s="189">
        <f>Q154*H154</f>
        <v>151.71950000000001</v>
      </c>
      <c r="S154" s="189">
        <v>0</v>
      </c>
      <c r="T154" s="190">
        <f>S154*H154</f>
        <v>0</v>
      </c>
      <c r="AR154" s="15" t="s">
        <v>127</v>
      </c>
      <c r="AT154" s="15" t="s">
        <v>122</v>
      </c>
      <c r="AU154" s="15" t="s">
        <v>83</v>
      </c>
      <c r="AY154" s="15" t="s">
        <v>120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5" t="s">
        <v>23</v>
      </c>
      <c r="BK154" s="191">
        <f>ROUND(I154*H154,2)</f>
        <v>0</v>
      </c>
      <c r="BL154" s="15" t="s">
        <v>127</v>
      </c>
      <c r="BM154" s="15" t="s">
        <v>279</v>
      </c>
    </row>
    <row r="155" spans="2:65" s="11" customFormat="1">
      <c r="B155" s="192"/>
      <c r="C155" s="193"/>
      <c r="D155" s="194" t="s">
        <v>129</v>
      </c>
      <c r="E155" s="195" t="s">
        <v>22</v>
      </c>
      <c r="F155" s="196" t="s">
        <v>280</v>
      </c>
      <c r="G155" s="193"/>
      <c r="H155" s="197">
        <v>79</v>
      </c>
      <c r="I155" s="198"/>
      <c r="J155" s="193"/>
      <c r="K155" s="193"/>
      <c r="L155" s="199"/>
      <c r="M155" s="200"/>
      <c r="N155" s="201"/>
      <c r="O155" s="201"/>
      <c r="P155" s="201"/>
      <c r="Q155" s="201"/>
      <c r="R155" s="201"/>
      <c r="S155" s="201"/>
      <c r="T155" s="202"/>
      <c r="AT155" s="203" t="s">
        <v>129</v>
      </c>
      <c r="AU155" s="203" t="s">
        <v>83</v>
      </c>
      <c r="AV155" s="11" t="s">
        <v>83</v>
      </c>
      <c r="AW155" s="11" t="s">
        <v>38</v>
      </c>
      <c r="AX155" s="11" t="s">
        <v>23</v>
      </c>
      <c r="AY155" s="203" t="s">
        <v>120</v>
      </c>
    </row>
    <row r="156" spans="2:65" s="1" customFormat="1" ht="28.8" customHeight="1">
      <c r="B156" s="32"/>
      <c r="C156" s="180" t="s">
        <v>281</v>
      </c>
      <c r="D156" s="180" t="s">
        <v>122</v>
      </c>
      <c r="E156" s="181" t="s">
        <v>282</v>
      </c>
      <c r="F156" s="182" t="s">
        <v>283</v>
      </c>
      <c r="G156" s="183" t="s">
        <v>125</v>
      </c>
      <c r="H156" s="184">
        <v>18</v>
      </c>
      <c r="I156" s="185"/>
      <c r="J156" s="186">
        <f>ROUND(I156*H156,2)</f>
        <v>0</v>
      </c>
      <c r="K156" s="182" t="s">
        <v>126</v>
      </c>
      <c r="L156" s="52"/>
      <c r="M156" s="187" t="s">
        <v>22</v>
      </c>
      <c r="N156" s="188" t="s">
        <v>46</v>
      </c>
      <c r="O156" s="33"/>
      <c r="P156" s="189">
        <f>O156*H156</f>
        <v>0</v>
      </c>
      <c r="Q156" s="189">
        <v>3.1E-4</v>
      </c>
      <c r="R156" s="189">
        <f>Q156*H156</f>
        <v>5.5799999999999999E-3</v>
      </c>
      <c r="S156" s="189">
        <v>0</v>
      </c>
      <c r="T156" s="190">
        <f>S156*H156</f>
        <v>0</v>
      </c>
      <c r="AR156" s="15" t="s">
        <v>127</v>
      </c>
      <c r="AT156" s="15" t="s">
        <v>122</v>
      </c>
      <c r="AU156" s="15" t="s">
        <v>83</v>
      </c>
      <c r="AY156" s="15" t="s">
        <v>120</v>
      </c>
      <c r="BE156" s="191">
        <f>IF(N156="základní",J156,0)</f>
        <v>0</v>
      </c>
      <c r="BF156" s="191">
        <f>IF(N156="snížená",J156,0)</f>
        <v>0</v>
      </c>
      <c r="BG156" s="191">
        <f>IF(N156="zákl. přenesená",J156,0)</f>
        <v>0</v>
      </c>
      <c r="BH156" s="191">
        <f>IF(N156="sníž. přenesená",J156,0)</f>
        <v>0</v>
      </c>
      <c r="BI156" s="191">
        <f>IF(N156="nulová",J156,0)</f>
        <v>0</v>
      </c>
      <c r="BJ156" s="15" t="s">
        <v>23</v>
      </c>
      <c r="BK156" s="191">
        <f>ROUND(I156*H156,2)</f>
        <v>0</v>
      </c>
      <c r="BL156" s="15" t="s">
        <v>127</v>
      </c>
      <c r="BM156" s="15" t="s">
        <v>284</v>
      </c>
    </row>
    <row r="157" spans="2:65" s="11" customFormat="1">
      <c r="B157" s="192"/>
      <c r="C157" s="193"/>
      <c r="D157" s="194" t="s">
        <v>129</v>
      </c>
      <c r="E157" s="195" t="s">
        <v>22</v>
      </c>
      <c r="F157" s="196" t="s">
        <v>285</v>
      </c>
      <c r="G157" s="193"/>
      <c r="H157" s="197">
        <v>18</v>
      </c>
      <c r="I157" s="198"/>
      <c r="J157" s="193"/>
      <c r="K157" s="193"/>
      <c r="L157" s="199"/>
      <c r="M157" s="200"/>
      <c r="N157" s="201"/>
      <c r="O157" s="201"/>
      <c r="P157" s="201"/>
      <c r="Q157" s="201"/>
      <c r="R157" s="201"/>
      <c r="S157" s="201"/>
      <c r="T157" s="202"/>
      <c r="AT157" s="203" t="s">
        <v>129</v>
      </c>
      <c r="AU157" s="203" t="s">
        <v>83</v>
      </c>
      <c r="AV157" s="11" t="s">
        <v>83</v>
      </c>
      <c r="AW157" s="11" t="s">
        <v>38</v>
      </c>
      <c r="AX157" s="11" t="s">
        <v>23</v>
      </c>
      <c r="AY157" s="203" t="s">
        <v>120</v>
      </c>
    </row>
    <row r="158" spans="2:65" s="1" customFormat="1" ht="20.399999999999999" customHeight="1">
      <c r="B158" s="32"/>
      <c r="C158" s="180" t="s">
        <v>286</v>
      </c>
      <c r="D158" s="180" t="s">
        <v>122</v>
      </c>
      <c r="E158" s="181" t="s">
        <v>287</v>
      </c>
      <c r="F158" s="182" t="s">
        <v>288</v>
      </c>
      <c r="G158" s="183" t="s">
        <v>125</v>
      </c>
      <c r="H158" s="184">
        <v>5.44</v>
      </c>
      <c r="I158" s="185"/>
      <c r="J158" s="186">
        <f>ROUND(I158*H158,2)</f>
        <v>0</v>
      </c>
      <c r="K158" s="182" t="s">
        <v>126</v>
      </c>
      <c r="L158" s="52"/>
      <c r="M158" s="187" t="s">
        <v>22</v>
      </c>
      <c r="N158" s="188" t="s">
        <v>46</v>
      </c>
      <c r="O158" s="33"/>
      <c r="P158" s="189">
        <f>O158*H158</f>
        <v>0</v>
      </c>
      <c r="Q158" s="189">
        <v>1E-4</v>
      </c>
      <c r="R158" s="189">
        <f>Q158*H158</f>
        <v>5.440000000000001E-4</v>
      </c>
      <c r="S158" s="189">
        <v>0</v>
      </c>
      <c r="T158" s="190">
        <f>S158*H158</f>
        <v>0</v>
      </c>
      <c r="AR158" s="15" t="s">
        <v>127</v>
      </c>
      <c r="AT158" s="15" t="s">
        <v>122</v>
      </c>
      <c r="AU158" s="15" t="s">
        <v>83</v>
      </c>
      <c r="AY158" s="15" t="s">
        <v>120</v>
      </c>
      <c r="BE158" s="191">
        <f>IF(N158="základní",J158,0)</f>
        <v>0</v>
      </c>
      <c r="BF158" s="191">
        <f>IF(N158="snížená",J158,0)</f>
        <v>0</v>
      </c>
      <c r="BG158" s="191">
        <f>IF(N158="zákl. přenesená",J158,0)</f>
        <v>0</v>
      </c>
      <c r="BH158" s="191">
        <f>IF(N158="sníž. přenesená",J158,0)</f>
        <v>0</v>
      </c>
      <c r="BI158" s="191">
        <f>IF(N158="nulová",J158,0)</f>
        <v>0</v>
      </c>
      <c r="BJ158" s="15" t="s">
        <v>23</v>
      </c>
      <c r="BK158" s="191">
        <f>ROUND(I158*H158,2)</f>
        <v>0</v>
      </c>
      <c r="BL158" s="15" t="s">
        <v>127</v>
      </c>
      <c r="BM158" s="15" t="s">
        <v>289</v>
      </c>
    </row>
    <row r="159" spans="2:65" s="11" customFormat="1">
      <c r="B159" s="192"/>
      <c r="C159" s="193"/>
      <c r="D159" s="194" t="s">
        <v>129</v>
      </c>
      <c r="E159" s="195" t="s">
        <v>22</v>
      </c>
      <c r="F159" s="196" t="s">
        <v>290</v>
      </c>
      <c r="G159" s="193"/>
      <c r="H159" s="197">
        <v>5.44</v>
      </c>
      <c r="I159" s="198"/>
      <c r="J159" s="193"/>
      <c r="K159" s="193"/>
      <c r="L159" s="199"/>
      <c r="M159" s="200"/>
      <c r="N159" s="201"/>
      <c r="O159" s="201"/>
      <c r="P159" s="201"/>
      <c r="Q159" s="201"/>
      <c r="R159" s="201"/>
      <c r="S159" s="201"/>
      <c r="T159" s="202"/>
      <c r="AT159" s="203" t="s">
        <v>129</v>
      </c>
      <c r="AU159" s="203" t="s">
        <v>83</v>
      </c>
      <c r="AV159" s="11" t="s">
        <v>83</v>
      </c>
      <c r="AW159" s="11" t="s">
        <v>38</v>
      </c>
      <c r="AX159" s="11" t="s">
        <v>23</v>
      </c>
      <c r="AY159" s="203" t="s">
        <v>120</v>
      </c>
    </row>
    <row r="160" spans="2:65" s="1" customFormat="1" ht="20.399999999999999" customHeight="1">
      <c r="B160" s="32"/>
      <c r="C160" s="208" t="s">
        <v>291</v>
      </c>
      <c r="D160" s="208" t="s">
        <v>243</v>
      </c>
      <c r="E160" s="209" t="s">
        <v>292</v>
      </c>
      <c r="F160" s="210" t="s">
        <v>293</v>
      </c>
      <c r="G160" s="211" t="s">
        <v>125</v>
      </c>
      <c r="H160" s="212">
        <v>23.908999999999999</v>
      </c>
      <c r="I160" s="213"/>
      <c r="J160" s="214">
        <f>ROUND(I160*H160,2)</f>
        <v>0</v>
      </c>
      <c r="K160" s="210" t="s">
        <v>126</v>
      </c>
      <c r="L160" s="215"/>
      <c r="M160" s="216" t="s">
        <v>22</v>
      </c>
      <c r="N160" s="217" t="s">
        <v>46</v>
      </c>
      <c r="O160" s="33"/>
      <c r="P160" s="189">
        <f>O160*H160</f>
        <v>0</v>
      </c>
      <c r="Q160" s="189">
        <v>2.9999999999999997E-4</v>
      </c>
      <c r="R160" s="189">
        <f>Q160*H160</f>
        <v>7.1726999999999989E-3</v>
      </c>
      <c r="S160" s="189">
        <v>0</v>
      </c>
      <c r="T160" s="190">
        <f>S160*H160</f>
        <v>0</v>
      </c>
      <c r="AR160" s="15" t="s">
        <v>161</v>
      </c>
      <c r="AT160" s="15" t="s">
        <v>243</v>
      </c>
      <c r="AU160" s="15" t="s">
        <v>83</v>
      </c>
      <c r="AY160" s="15" t="s">
        <v>120</v>
      </c>
      <c r="BE160" s="191">
        <f>IF(N160="základní",J160,0)</f>
        <v>0</v>
      </c>
      <c r="BF160" s="191">
        <f>IF(N160="snížená",J160,0)</f>
        <v>0</v>
      </c>
      <c r="BG160" s="191">
        <f>IF(N160="zákl. přenesená",J160,0)</f>
        <v>0</v>
      </c>
      <c r="BH160" s="191">
        <f>IF(N160="sníž. přenesená",J160,0)</f>
        <v>0</v>
      </c>
      <c r="BI160" s="191">
        <f>IF(N160="nulová",J160,0)</f>
        <v>0</v>
      </c>
      <c r="BJ160" s="15" t="s">
        <v>23</v>
      </c>
      <c r="BK160" s="191">
        <f>ROUND(I160*H160,2)</f>
        <v>0</v>
      </c>
      <c r="BL160" s="15" t="s">
        <v>127</v>
      </c>
      <c r="BM160" s="15" t="s">
        <v>294</v>
      </c>
    </row>
    <row r="161" spans="2:65" s="11" customFormat="1">
      <c r="B161" s="192"/>
      <c r="C161" s="193"/>
      <c r="D161" s="204" t="s">
        <v>129</v>
      </c>
      <c r="E161" s="205" t="s">
        <v>22</v>
      </c>
      <c r="F161" s="206" t="s">
        <v>295</v>
      </c>
      <c r="G161" s="193"/>
      <c r="H161" s="207">
        <v>23.908999999999999</v>
      </c>
      <c r="I161" s="198"/>
      <c r="J161" s="193"/>
      <c r="K161" s="193"/>
      <c r="L161" s="199"/>
      <c r="M161" s="200"/>
      <c r="N161" s="201"/>
      <c r="O161" s="201"/>
      <c r="P161" s="201"/>
      <c r="Q161" s="201"/>
      <c r="R161" s="201"/>
      <c r="S161" s="201"/>
      <c r="T161" s="202"/>
      <c r="AT161" s="203" t="s">
        <v>129</v>
      </c>
      <c r="AU161" s="203" t="s">
        <v>83</v>
      </c>
      <c r="AV161" s="11" t="s">
        <v>83</v>
      </c>
      <c r="AW161" s="11" t="s">
        <v>38</v>
      </c>
      <c r="AX161" s="11" t="s">
        <v>23</v>
      </c>
      <c r="AY161" s="203" t="s">
        <v>120</v>
      </c>
    </row>
    <row r="162" spans="2:65" s="10" customFormat="1" ht="29.85" customHeight="1">
      <c r="B162" s="163"/>
      <c r="C162" s="164"/>
      <c r="D162" s="177" t="s">
        <v>74</v>
      </c>
      <c r="E162" s="178" t="s">
        <v>142</v>
      </c>
      <c r="F162" s="178" t="s">
        <v>296</v>
      </c>
      <c r="G162" s="164"/>
      <c r="H162" s="164"/>
      <c r="I162" s="167"/>
      <c r="J162" s="179">
        <f>BK162</f>
        <v>0</v>
      </c>
      <c r="K162" s="164"/>
      <c r="L162" s="169"/>
      <c r="M162" s="170"/>
      <c r="N162" s="171"/>
      <c r="O162" s="171"/>
      <c r="P162" s="172">
        <f>SUM(P163:P194)</f>
        <v>0</v>
      </c>
      <c r="Q162" s="171"/>
      <c r="R162" s="172">
        <f>SUM(R163:R194)</f>
        <v>1684.7133849999998</v>
      </c>
      <c r="S162" s="171"/>
      <c r="T162" s="173">
        <f>SUM(T163:T194)</f>
        <v>0</v>
      </c>
      <c r="AR162" s="174" t="s">
        <v>23</v>
      </c>
      <c r="AT162" s="175" t="s">
        <v>74</v>
      </c>
      <c r="AU162" s="175" t="s">
        <v>23</v>
      </c>
      <c r="AY162" s="174" t="s">
        <v>120</v>
      </c>
      <c r="BK162" s="176">
        <f>SUM(BK163:BK194)</f>
        <v>0</v>
      </c>
    </row>
    <row r="163" spans="2:65" s="1" customFormat="1" ht="28.8" customHeight="1">
      <c r="B163" s="32"/>
      <c r="C163" s="180" t="s">
        <v>297</v>
      </c>
      <c r="D163" s="180" t="s">
        <v>122</v>
      </c>
      <c r="E163" s="181" t="s">
        <v>298</v>
      </c>
      <c r="F163" s="182" t="s">
        <v>299</v>
      </c>
      <c r="G163" s="183" t="s">
        <v>125</v>
      </c>
      <c r="H163" s="184">
        <v>1515</v>
      </c>
      <c r="I163" s="185"/>
      <c r="J163" s="186">
        <f>ROUND(I163*H163,2)</f>
        <v>0</v>
      </c>
      <c r="K163" s="182" t="s">
        <v>126</v>
      </c>
      <c r="L163" s="52"/>
      <c r="M163" s="187" t="s">
        <v>22</v>
      </c>
      <c r="N163" s="188" t="s">
        <v>46</v>
      </c>
      <c r="O163" s="33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AR163" s="15" t="s">
        <v>127</v>
      </c>
      <c r="AT163" s="15" t="s">
        <v>122</v>
      </c>
      <c r="AU163" s="15" t="s">
        <v>83</v>
      </c>
      <c r="AY163" s="15" t="s">
        <v>120</v>
      </c>
      <c r="BE163" s="191">
        <f>IF(N163="základní",J163,0)</f>
        <v>0</v>
      </c>
      <c r="BF163" s="191">
        <f>IF(N163="snížená",J163,0)</f>
        <v>0</v>
      </c>
      <c r="BG163" s="191">
        <f>IF(N163="zákl. přenesená",J163,0)</f>
        <v>0</v>
      </c>
      <c r="BH163" s="191">
        <f>IF(N163="sníž. přenesená",J163,0)</f>
        <v>0</v>
      </c>
      <c r="BI163" s="191">
        <f>IF(N163="nulová",J163,0)</f>
        <v>0</v>
      </c>
      <c r="BJ163" s="15" t="s">
        <v>23</v>
      </c>
      <c r="BK163" s="191">
        <f>ROUND(I163*H163,2)</f>
        <v>0</v>
      </c>
      <c r="BL163" s="15" t="s">
        <v>127</v>
      </c>
      <c r="BM163" s="15" t="s">
        <v>300</v>
      </c>
    </row>
    <row r="164" spans="2:65" s="11" customFormat="1">
      <c r="B164" s="192"/>
      <c r="C164" s="193"/>
      <c r="D164" s="204" t="s">
        <v>129</v>
      </c>
      <c r="E164" s="205" t="s">
        <v>22</v>
      </c>
      <c r="F164" s="206" t="s">
        <v>301</v>
      </c>
      <c r="G164" s="193"/>
      <c r="H164" s="207">
        <v>1236.5999999999999</v>
      </c>
      <c r="I164" s="198"/>
      <c r="J164" s="193"/>
      <c r="K164" s="193"/>
      <c r="L164" s="199"/>
      <c r="M164" s="200"/>
      <c r="N164" s="201"/>
      <c r="O164" s="201"/>
      <c r="P164" s="201"/>
      <c r="Q164" s="201"/>
      <c r="R164" s="201"/>
      <c r="S164" s="201"/>
      <c r="T164" s="202"/>
      <c r="AT164" s="203" t="s">
        <v>129</v>
      </c>
      <c r="AU164" s="203" t="s">
        <v>83</v>
      </c>
      <c r="AV164" s="11" t="s">
        <v>83</v>
      </c>
      <c r="AW164" s="11" t="s">
        <v>38</v>
      </c>
      <c r="AX164" s="11" t="s">
        <v>75</v>
      </c>
      <c r="AY164" s="203" t="s">
        <v>120</v>
      </c>
    </row>
    <row r="165" spans="2:65" s="11" customFormat="1">
      <c r="B165" s="192"/>
      <c r="C165" s="193"/>
      <c r="D165" s="194" t="s">
        <v>129</v>
      </c>
      <c r="E165" s="195" t="s">
        <v>22</v>
      </c>
      <c r="F165" s="196" t="s">
        <v>254</v>
      </c>
      <c r="G165" s="193"/>
      <c r="H165" s="197">
        <v>278.39999999999998</v>
      </c>
      <c r="I165" s="198"/>
      <c r="J165" s="193"/>
      <c r="K165" s="193"/>
      <c r="L165" s="199"/>
      <c r="M165" s="200"/>
      <c r="N165" s="201"/>
      <c r="O165" s="201"/>
      <c r="P165" s="201"/>
      <c r="Q165" s="201"/>
      <c r="R165" s="201"/>
      <c r="S165" s="201"/>
      <c r="T165" s="202"/>
      <c r="AT165" s="203" t="s">
        <v>129</v>
      </c>
      <c r="AU165" s="203" t="s">
        <v>83</v>
      </c>
      <c r="AV165" s="11" t="s">
        <v>83</v>
      </c>
      <c r="AW165" s="11" t="s">
        <v>38</v>
      </c>
      <c r="AX165" s="11" t="s">
        <v>75</v>
      </c>
      <c r="AY165" s="203" t="s">
        <v>120</v>
      </c>
    </row>
    <row r="166" spans="2:65" s="1" customFormat="1" ht="20.399999999999999" customHeight="1">
      <c r="B166" s="32"/>
      <c r="C166" s="208" t="s">
        <v>302</v>
      </c>
      <c r="D166" s="208" t="s">
        <v>243</v>
      </c>
      <c r="E166" s="209" t="s">
        <v>303</v>
      </c>
      <c r="F166" s="210" t="s">
        <v>304</v>
      </c>
      <c r="G166" s="211" t="s">
        <v>305</v>
      </c>
      <c r="H166" s="212">
        <v>22.492999999999999</v>
      </c>
      <c r="I166" s="213"/>
      <c r="J166" s="214">
        <f>ROUND(I166*H166,2)</f>
        <v>0</v>
      </c>
      <c r="K166" s="210" t="s">
        <v>126</v>
      </c>
      <c r="L166" s="215"/>
      <c r="M166" s="216" t="s">
        <v>22</v>
      </c>
      <c r="N166" s="217" t="s">
        <v>46</v>
      </c>
      <c r="O166" s="33"/>
      <c r="P166" s="189">
        <f>O166*H166</f>
        <v>0</v>
      </c>
      <c r="Q166" s="189">
        <v>1</v>
      </c>
      <c r="R166" s="189">
        <f>Q166*H166</f>
        <v>22.492999999999999</v>
      </c>
      <c r="S166" s="189">
        <v>0</v>
      </c>
      <c r="T166" s="190">
        <f>S166*H166</f>
        <v>0</v>
      </c>
      <c r="AR166" s="15" t="s">
        <v>161</v>
      </c>
      <c r="AT166" s="15" t="s">
        <v>243</v>
      </c>
      <c r="AU166" s="15" t="s">
        <v>83</v>
      </c>
      <c r="AY166" s="15" t="s">
        <v>120</v>
      </c>
      <c r="BE166" s="191">
        <f>IF(N166="základní",J166,0)</f>
        <v>0</v>
      </c>
      <c r="BF166" s="191">
        <f>IF(N166="snížená",J166,0)</f>
        <v>0</v>
      </c>
      <c r="BG166" s="191">
        <f>IF(N166="zákl. přenesená",J166,0)</f>
        <v>0</v>
      </c>
      <c r="BH166" s="191">
        <f>IF(N166="sníž. přenesená",J166,0)</f>
        <v>0</v>
      </c>
      <c r="BI166" s="191">
        <f>IF(N166="nulová",J166,0)</f>
        <v>0</v>
      </c>
      <c r="BJ166" s="15" t="s">
        <v>23</v>
      </c>
      <c r="BK166" s="191">
        <f>ROUND(I166*H166,2)</f>
        <v>0</v>
      </c>
      <c r="BL166" s="15" t="s">
        <v>127</v>
      </c>
      <c r="BM166" s="15" t="s">
        <v>306</v>
      </c>
    </row>
    <row r="167" spans="2:65" s="11" customFormat="1">
      <c r="B167" s="192"/>
      <c r="C167" s="193"/>
      <c r="D167" s="194" t="s">
        <v>129</v>
      </c>
      <c r="E167" s="195" t="s">
        <v>22</v>
      </c>
      <c r="F167" s="196" t="s">
        <v>307</v>
      </c>
      <c r="G167" s="193"/>
      <c r="H167" s="197">
        <v>22.492999999999999</v>
      </c>
      <c r="I167" s="198"/>
      <c r="J167" s="193"/>
      <c r="K167" s="193"/>
      <c r="L167" s="199"/>
      <c r="M167" s="200"/>
      <c r="N167" s="201"/>
      <c r="O167" s="201"/>
      <c r="P167" s="201"/>
      <c r="Q167" s="201"/>
      <c r="R167" s="201"/>
      <c r="S167" s="201"/>
      <c r="T167" s="202"/>
      <c r="AT167" s="203" t="s">
        <v>129</v>
      </c>
      <c r="AU167" s="203" t="s">
        <v>83</v>
      </c>
      <c r="AV167" s="11" t="s">
        <v>83</v>
      </c>
      <c r="AW167" s="11" t="s">
        <v>38</v>
      </c>
      <c r="AX167" s="11" t="s">
        <v>23</v>
      </c>
      <c r="AY167" s="203" t="s">
        <v>120</v>
      </c>
    </row>
    <row r="168" spans="2:65" s="1" customFormat="1" ht="20.399999999999999" customHeight="1">
      <c r="B168" s="32"/>
      <c r="C168" s="180" t="s">
        <v>308</v>
      </c>
      <c r="D168" s="180" t="s">
        <v>122</v>
      </c>
      <c r="E168" s="181" t="s">
        <v>309</v>
      </c>
      <c r="F168" s="182" t="s">
        <v>310</v>
      </c>
      <c r="G168" s="183" t="s">
        <v>125</v>
      </c>
      <c r="H168" s="184">
        <v>1555.5</v>
      </c>
      <c r="I168" s="185"/>
      <c r="J168" s="186">
        <f>ROUND(I168*H168,2)</f>
        <v>0</v>
      </c>
      <c r="K168" s="182" t="s">
        <v>126</v>
      </c>
      <c r="L168" s="52"/>
      <c r="M168" s="187" t="s">
        <v>22</v>
      </c>
      <c r="N168" s="188" t="s">
        <v>46</v>
      </c>
      <c r="O168" s="33"/>
      <c r="P168" s="189">
        <f>O168*H168</f>
        <v>0</v>
      </c>
      <c r="Q168" s="189">
        <v>0.36834</v>
      </c>
      <c r="R168" s="189">
        <f>Q168*H168</f>
        <v>572.95286999999996</v>
      </c>
      <c r="S168" s="189">
        <v>0</v>
      </c>
      <c r="T168" s="190">
        <f>S168*H168</f>
        <v>0</v>
      </c>
      <c r="AR168" s="15" t="s">
        <v>127</v>
      </c>
      <c r="AT168" s="15" t="s">
        <v>122</v>
      </c>
      <c r="AU168" s="15" t="s">
        <v>83</v>
      </c>
      <c r="AY168" s="15" t="s">
        <v>120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15" t="s">
        <v>23</v>
      </c>
      <c r="BK168" s="191">
        <f>ROUND(I168*H168,2)</f>
        <v>0</v>
      </c>
      <c r="BL168" s="15" t="s">
        <v>127</v>
      </c>
      <c r="BM168" s="15" t="s">
        <v>311</v>
      </c>
    </row>
    <row r="169" spans="2:65" s="11" customFormat="1">
      <c r="B169" s="192"/>
      <c r="C169" s="193"/>
      <c r="D169" s="204" t="s">
        <v>129</v>
      </c>
      <c r="E169" s="205" t="s">
        <v>22</v>
      </c>
      <c r="F169" s="206" t="s">
        <v>312</v>
      </c>
      <c r="G169" s="193"/>
      <c r="H169" s="207">
        <v>1277.0999999999999</v>
      </c>
      <c r="I169" s="198"/>
      <c r="J169" s="193"/>
      <c r="K169" s="193"/>
      <c r="L169" s="199"/>
      <c r="M169" s="200"/>
      <c r="N169" s="201"/>
      <c r="O169" s="201"/>
      <c r="P169" s="201"/>
      <c r="Q169" s="201"/>
      <c r="R169" s="201"/>
      <c r="S169" s="201"/>
      <c r="T169" s="202"/>
      <c r="AT169" s="203" t="s">
        <v>129</v>
      </c>
      <c r="AU169" s="203" t="s">
        <v>83</v>
      </c>
      <c r="AV169" s="11" t="s">
        <v>83</v>
      </c>
      <c r="AW169" s="11" t="s">
        <v>38</v>
      </c>
      <c r="AX169" s="11" t="s">
        <v>75</v>
      </c>
      <c r="AY169" s="203" t="s">
        <v>120</v>
      </c>
    </row>
    <row r="170" spans="2:65" s="11" customFormat="1">
      <c r="B170" s="192"/>
      <c r="C170" s="193"/>
      <c r="D170" s="194" t="s">
        <v>129</v>
      </c>
      <c r="E170" s="195" t="s">
        <v>22</v>
      </c>
      <c r="F170" s="196" t="s">
        <v>313</v>
      </c>
      <c r="G170" s="193"/>
      <c r="H170" s="197">
        <v>278.39999999999998</v>
      </c>
      <c r="I170" s="198"/>
      <c r="J170" s="193"/>
      <c r="K170" s="193"/>
      <c r="L170" s="199"/>
      <c r="M170" s="200"/>
      <c r="N170" s="201"/>
      <c r="O170" s="201"/>
      <c r="P170" s="201"/>
      <c r="Q170" s="201"/>
      <c r="R170" s="201"/>
      <c r="S170" s="201"/>
      <c r="T170" s="202"/>
      <c r="AT170" s="203" t="s">
        <v>129</v>
      </c>
      <c r="AU170" s="203" t="s">
        <v>83</v>
      </c>
      <c r="AV170" s="11" t="s">
        <v>83</v>
      </c>
      <c r="AW170" s="11" t="s">
        <v>38</v>
      </c>
      <c r="AX170" s="11" t="s">
        <v>75</v>
      </c>
      <c r="AY170" s="203" t="s">
        <v>120</v>
      </c>
    </row>
    <row r="171" spans="2:65" s="1" customFormat="1" ht="20.399999999999999" customHeight="1">
      <c r="B171" s="32"/>
      <c r="C171" s="180" t="s">
        <v>314</v>
      </c>
      <c r="D171" s="180" t="s">
        <v>122</v>
      </c>
      <c r="E171" s="181" t="s">
        <v>315</v>
      </c>
      <c r="F171" s="182" t="s">
        <v>316</v>
      </c>
      <c r="G171" s="183" t="s">
        <v>125</v>
      </c>
      <c r="H171" s="184">
        <v>400</v>
      </c>
      <c r="I171" s="185"/>
      <c r="J171" s="186">
        <f>ROUND(I171*H171,2)</f>
        <v>0</v>
      </c>
      <c r="K171" s="182" t="s">
        <v>126</v>
      </c>
      <c r="L171" s="52"/>
      <c r="M171" s="187" t="s">
        <v>22</v>
      </c>
      <c r="N171" s="188" t="s">
        <v>46</v>
      </c>
      <c r="O171" s="33"/>
      <c r="P171" s="189">
        <f>O171*H171</f>
        <v>0</v>
      </c>
      <c r="Q171" s="189">
        <v>0.24359</v>
      </c>
      <c r="R171" s="189">
        <f>Q171*H171</f>
        <v>97.436000000000007</v>
      </c>
      <c r="S171" s="189">
        <v>0</v>
      </c>
      <c r="T171" s="190">
        <f>S171*H171</f>
        <v>0</v>
      </c>
      <c r="AR171" s="15" t="s">
        <v>127</v>
      </c>
      <c r="AT171" s="15" t="s">
        <v>122</v>
      </c>
      <c r="AU171" s="15" t="s">
        <v>83</v>
      </c>
      <c r="AY171" s="15" t="s">
        <v>120</v>
      </c>
      <c r="BE171" s="191">
        <f>IF(N171="základní",J171,0)</f>
        <v>0</v>
      </c>
      <c r="BF171" s="191">
        <f>IF(N171="snížená",J171,0)</f>
        <v>0</v>
      </c>
      <c r="BG171" s="191">
        <f>IF(N171="zákl. přenesená",J171,0)</f>
        <v>0</v>
      </c>
      <c r="BH171" s="191">
        <f>IF(N171="sníž. přenesená",J171,0)</f>
        <v>0</v>
      </c>
      <c r="BI171" s="191">
        <f>IF(N171="nulová",J171,0)</f>
        <v>0</v>
      </c>
      <c r="BJ171" s="15" t="s">
        <v>23</v>
      </c>
      <c r="BK171" s="191">
        <f>ROUND(I171*H171,2)</f>
        <v>0</v>
      </c>
      <c r="BL171" s="15" t="s">
        <v>127</v>
      </c>
      <c r="BM171" s="15" t="s">
        <v>317</v>
      </c>
    </row>
    <row r="172" spans="2:65" s="1" customFormat="1" ht="24">
      <c r="B172" s="32"/>
      <c r="C172" s="54"/>
      <c r="D172" s="204" t="s">
        <v>318</v>
      </c>
      <c r="E172" s="54"/>
      <c r="F172" s="218" t="s">
        <v>319</v>
      </c>
      <c r="G172" s="54"/>
      <c r="H172" s="54"/>
      <c r="I172" s="150"/>
      <c r="J172" s="54"/>
      <c r="K172" s="54"/>
      <c r="L172" s="52"/>
      <c r="M172" s="69"/>
      <c r="N172" s="33"/>
      <c r="O172" s="33"/>
      <c r="P172" s="33"/>
      <c r="Q172" s="33"/>
      <c r="R172" s="33"/>
      <c r="S172" s="33"/>
      <c r="T172" s="70"/>
      <c r="AT172" s="15" t="s">
        <v>318</v>
      </c>
      <c r="AU172" s="15" t="s">
        <v>83</v>
      </c>
    </row>
    <row r="173" spans="2:65" s="11" customFormat="1">
      <c r="B173" s="192"/>
      <c r="C173" s="193"/>
      <c r="D173" s="194" t="s">
        <v>129</v>
      </c>
      <c r="E173" s="195" t="s">
        <v>22</v>
      </c>
      <c r="F173" s="196" t="s">
        <v>320</v>
      </c>
      <c r="G173" s="193"/>
      <c r="H173" s="197">
        <v>400</v>
      </c>
      <c r="I173" s="198"/>
      <c r="J173" s="193"/>
      <c r="K173" s="193"/>
      <c r="L173" s="199"/>
      <c r="M173" s="200"/>
      <c r="N173" s="201"/>
      <c r="O173" s="201"/>
      <c r="P173" s="201"/>
      <c r="Q173" s="201"/>
      <c r="R173" s="201"/>
      <c r="S173" s="201"/>
      <c r="T173" s="202"/>
      <c r="AT173" s="203" t="s">
        <v>129</v>
      </c>
      <c r="AU173" s="203" t="s">
        <v>83</v>
      </c>
      <c r="AV173" s="11" t="s">
        <v>83</v>
      </c>
      <c r="AW173" s="11" t="s">
        <v>38</v>
      </c>
      <c r="AX173" s="11" t="s">
        <v>23</v>
      </c>
      <c r="AY173" s="203" t="s">
        <v>120</v>
      </c>
    </row>
    <row r="174" spans="2:65" s="1" customFormat="1" ht="20.399999999999999" customHeight="1">
      <c r="B174" s="32"/>
      <c r="C174" s="180" t="s">
        <v>321</v>
      </c>
      <c r="D174" s="180" t="s">
        <v>122</v>
      </c>
      <c r="E174" s="181" t="s">
        <v>322</v>
      </c>
      <c r="F174" s="182" t="s">
        <v>323</v>
      </c>
      <c r="G174" s="183" t="s">
        <v>125</v>
      </c>
      <c r="H174" s="184">
        <v>1687.8</v>
      </c>
      <c r="I174" s="185"/>
      <c r="J174" s="186">
        <f>ROUND(I174*H174,2)</f>
        <v>0</v>
      </c>
      <c r="K174" s="182" t="s">
        <v>126</v>
      </c>
      <c r="L174" s="52"/>
      <c r="M174" s="187" t="s">
        <v>22</v>
      </c>
      <c r="N174" s="188" t="s">
        <v>46</v>
      </c>
      <c r="O174" s="33"/>
      <c r="P174" s="189">
        <f>O174*H174</f>
        <v>0</v>
      </c>
      <c r="Q174" s="189">
        <v>0.378</v>
      </c>
      <c r="R174" s="189">
        <f>Q174*H174</f>
        <v>637.98839999999996</v>
      </c>
      <c r="S174" s="189">
        <v>0</v>
      </c>
      <c r="T174" s="190">
        <f>S174*H174</f>
        <v>0</v>
      </c>
      <c r="AR174" s="15" t="s">
        <v>127</v>
      </c>
      <c r="AT174" s="15" t="s">
        <v>122</v>
      </c>
      <c r="AU174" s="15" t="s">
        <v>83</v>
      </c>
      <c r="AY174" s="15" t="s">
        <v>120</v>
      </c>
      <c r="BE174" s="191">
        <f>IF(N174="základní",J174,0)</f>
        <v>0</v>
      </c>
      <c r="BF174" s="191">
        <f>IF(N174="snížená",J174,0)</f>
        <v>0</v>
      </c>
      <c r="BG174" s="191">
        <f>IF(N174="zákl. přenesená",J174,0)</f>
        <v>0</v>
      </c>
      <c r="BH174" s="191">
        <f>IF(N174="sníž. přenesená",J174,0)</f>
        <v>0</v>
      </c>
      <c r="BI174" s="191">
        <f>IF(N174="nulová",J174,0)</f>
        <v>0</v>
      </c>
      <c r="BJ174" s="15" t="s">
        <v>23</v>
      </c>
      <c r="BK174" s="191">
        <f>ROUND(I174*H174,2)</f>
        <v>0</v>
      </c>
      <c r="BL174" s="15" t="s">
        <v>127</v>
      </c>
      <c r="BM174" s="15" t="s">
        <v>324</v>
      </c>
    </row>
    <row r="175" spans="2:65" s="1" customFormat="1" ht="24">
      <c r="B175" s="32"/>
      <c r="C175" s="54"/>
      <c r="D175" s="204" t="s">
        <v>318</v>
      </c>
      <c r="E175" s="54"/>
      <c r="F175" s="218" t="s">
        <v>319</v>
      </c>
      <c r="G175" s="54"/>
      <c r="H175" s="54"/>
      <c r="I175" s="150"/>
      <c r="J175" s="54"/>
      <c r="K175" s="54"/>
      <c r="L175" s="52"/>
      <c r="M175" s="69"/>
      <c r="N175" s="33"/>
      <c r="O175" s="33"/>
      <c r="P175" s="33"/>
      <c r="Q175" s="33"/>
      <c r="R175" s="33"/>
      <c r="S175" s="33"/>
      <c r="T175" s="70"/>
      <c r="AT175" s="15" t="s">
        <v>318</v>
      </c>
      <c r="AU175" s="15" t="s">
        <v>83</v>
      </c>
    </row>
    <row r="176" spans="2:65" s="11" customFormat="1">
      <c r="B176" s="192"/>
      <c r="C176" s="193"/>
      <c r="D176" s="204" t="s">
        <v>129</v>
      </c>
      <c r="E176" s="205" t="s">
        <v>22</v>
      </c>
      <c r="F176" s="206" t="s">
        <v>325</v>
      </c>
      <c r="G176" s="193"/>
      <c r="H176" s="207">
        <v>1409.4</v>
      </c>
      <c r="I176" s="198"/>
      <c r="J176" s="193"/>
      <c r="K176" s="193"/>
      <c r="L176" s="199"/>
      <c r="M176" s="200"/>
      <c r="N176" s="201"/>
      <c r="O176" s="201"/>
      <c r="P176" s="201"/>
      <c r="Q176" s="201"/>
      <c r="R176" s="201"/>
      <c r="S176" s="201"/>
      <c r="T176" s="202"/>
      <c r="AT176" s="203" t="s">
        <v>129</v>
      </c>
      <c r="AU176" s="203" t="s">
        <v>83</v>
      </c>
      <c r="AV176" s="11" t="s">
        <v>83</v>
      </c>
      <c r="AW176" s="11" t="s">
        <v>38</v>
      </c>
      <c r="AX176" s="11" t="s">
        <v>75</v>
      </c>
      <c r="AY176" s="203" t="s">
        <v>120</v>
      </c>
    </row>
    <row r="177" spans="2:65" s="11" customFormat="1">
      <c r="B177" s="192"/>
      <c r="C177" s="193"/>
      <c r="D177" s="194" t="s">
        <v>129</v>
      </c>
      <c r="E177" s="195" t="s">
        <v>22</v>
      </c>
      <c r="F177" s="196" t="s">
        <v>326</v>
      </c>
      <c r="G177" s="193"/>
      <c r="H177" s="197">
        <v>278.39999999999998</v>
      </c>
      <c r="I177" s="198"/>
      <c r="J177" s="193"/>
      <c r="K177" s="193"/>
      <c r="L177" s="199"/>
      <c r="M177" s="200"/>
      <c r="N177" s="201"/>
      <c r="O177" s="201"/>
      <c r="P177" s="201"/>
      <c r="Q177" s="201"/>
      <c r="R177" s="201"/>
      <c r="S177" s="201"/>
      <c r="T177" s="202"/>
      <c r="AT177" s="203" t="s">
        <v>129</v>
      </c>
      <c r="AU177" s="203" t="s">
        <v>83</v>
      </c>
      <c r="AV177" s="11" t="s">
        <v>83</v>
      </c>
      <c r="AW177" s="11" t="s">
        <v>38</v>
      </c>
      <c r="AX177" s="11" t="s">
        <v>75</v>
      </c>
      <c r="AY177" s="203" t="s">
        <v>120</v>
      </c>
    </row>
    <row r="178" spans="2:65" s="1" customFormat="1" ht="28.8" customHeight="1">
      <c r="B178" s="32"/>
      <c r="C178" s="180" t="s">
        <v>327</v>
      </c>
      <c r="D178" s="180" t="s">
        <v>122</v>
      </c>
      <c r="E178" s="181" t="s">
        <v>328</v>
      </c>
      <c r="F178" s="182" t="s">
        <v>329</v>
      </c>
      <c r="G178" s="183" t="s">
        <v>125</v>
      </c>
      <c r="H178" s="184">
        <v>1412.4</v>
      </c>
      <c r="I178" s="185"/>
      <c r="J178" s="186">
        <f>ROUND(I178*H178,2)</f>
        <v>0</v>
      </c>
      <c r="K178" s="182" t="s">
        <v>126</v>
      </c>
      <c r="L178" s="52"/>
      <c r="M178" s="187" t="s">
        <v>22</v>
      </c>
      <c r="N178" s="188" t="s">
        <v>46</v>
      </c>
      <c r="O178" s="33"/>
      <c r="P178" s="189">
        <f>O178*H178</f>
        <v>0</v>
      </c>
      <c r="Q178" s="189">
        <v>0.13188</v>
      </c>
      <c r="R178" s="189">
        <f>Q178*H178</f>
        <v>186.267312</v>
      </c>
      <c r="S178" s="189">
        <v>0</v>
      </c>
      <c r="T178" s="190">
        <f>S178*H178</f>
        <v>0</v>
      </c>
      <c r="AR178" s="15" t="s">
        <v>127</v>
      </c>
      <c r="AT178" s="15" t="s">
        <v>122</v>
      </c>
      <c r="AU178" s="15" t="s">
        <v>83</v>
      </c>
      <c r="AY178" s="15" t="s">
        <v>120</v>
      </c>
      <c r="BE178" s="191">
        <f>IF(N178="základní",J178,0)</f>
        <v>0</v>
      </c>
      <c r="BF178" s="191">
        <f>IF(N178="snížená",J178,0)</f>
        <v>0</v>
      </c>
      <c r="BG178" s="191">
        <f>IF(N178="zákl. přenesená",J178,0)</f>
        <v>0</v>
      </c>
      <c r="BH178" s="191">
        <f>IF(N178="sníž. přenesená",J178,0)</f>
        <v>0</v>
      </c>
      <c r="BI178" s="191">
        <f>IF(N178="nulová",J178,0)</f>
        <v>0</v>
      </c>
      <c r="BJ178" s="15" t="s">
        <v>23</v>
      </c>
      <c r="BK178" s="191">
        <f>ROUND(I178*H178,2)</f>
        <v>0</v>
      </c>
      <c r="BL178" s="15" t="s">
        <v>127</v>
      </c>
      <c r="BM178" s="15" t="s">
        <v>330</v>
      </c>
    </row>
    <row r="179" spans="2:65" s="11" customFormat="1">
      <c r="B179" s="192"/>
      <c r="C179" s="193"/>
      <c r="D179" s="204" t="s">
        <v>129</v>
      </c>
      <c r="E179" s="205" t="s">
        <v>22</v>
      </c>
      <c r="F179" s="206" t="s">
        <v>331</v>
      </c>
      <c r="G179" s="193"/>
      <c r="H179" s="207">
        <v>1134</v>
      </c>
      <c r="I179" s="198"/>
      <c r="J179" s="193"/>
      <c r="K179" s="193"/>
      <c r="L179" s="199"/>
      <c r="M179" s="200"/>
      <c r="N179" s="201"/>
      <c r="O179" s="201"/>
      <c r="P179" s="201"/>
      <c r="Q179" s="201"/>
      <c r="R179" s="201"/>
      <c r="S179" s="201"/>
      <c r="T179" s="202"/>
      <c r="AT179" s="203" t="s">
        <v>129</v>
      </c>
      <c r="AU179" s="203" t="s">
        <v>83</v>
      </c>
      <c r="AV179" s="11" t="s">
        <v>83</v>
      </c>
      <c r="AW179" s="11" t="s">
        <v>38</v>
      </c>
      <c r="AX179" s="11" t="s">
        <v>75</v>
      </c>
      <c r="AY179" s="203" t="s">
        <v>120</v>
      </c>
    </row>
    <row r="180" spans="2:65" s="11" customFormat="1">
      <c r="B180" s="192"/>
      <c r="C180" s="193"/>
      <c r="D180" s="194" t="s">
        <v>129</v>
      </c>
      <c r="E180" s="195" t="s">
        <v>22</v>
      </c>
      <c r="F180" s="196" t="s">
        <v>326</v>
      </c>
      <c r="G180" s="193"/>
      <c r="H180" s="197">
        <v>278.39999999999998</v>
      </c>
      <c r="I180" s="198"/>
      <c r="J180" s="193"/>
      <c r="K180" s="193"/>
      <c r="L180" s="199"/>
      <c r="M180" s="200"/>
      <c r="N180" s="201"/>
      <c r="O180" s="201"/>
      <c r="P180" s="201"/>
      <c r="Q180" s="201"/>
      <c r="R180" s="201"/>
      <c r="S180" s="201"/>
      <c r="T180" s="202"/>
      <c r="AT180" s="203" t="s">
        <v>129</v>
      </c>
      <c r="AU180" s="203" t="s">
        <v>83</v>
      </c>
      <c r="AV180" s="11" t="s">
        <v>83</v>
      </c>
      <c r="AW180" s="11" t="s">
        <v>38</v>
      </c>
      <c r="AX180" s="11" t="s">
        <v>75</v>
      </c>
      <c r="AY180" s="203" t="s">
        <v>120</v>
      </c>
    </row>
    <row r="181" spans="2:65" s="1" customFormat="1" ht="20.399999999999999" customHeight="1">
      <c r="B181" s="32"/>
      <c r="C181" s="180" t="s">
        <v>332</v>
      </c>
      <c r="D181" s="180" t="s">
        <v>122</v>
      </c>
      <c r="E181" s="181" t="s">
        <v>333</v>
      </c>
      <c r="F181" s="182" t="s">
        <v>334</v>
      </c>
      <c r="G181" s="183" t="s">
        <v>125</v>
      </c>
      <c r="H181" s="184">
        <v>135</v>
      </c>
      <c r="I181" s="185"/>
      <c r="J181" s="186">
        <f>ROUND(I181*H181,2)</f>
        <v>0</v>
      </c>
      <c r="K181" s="182" t="s">
        <v>126</v>
      </c>
      <c r="L181" s="52"/>
      <c r="M181" s="187" t="s">
        <v>22</v>
      </c>
      <c r="N181" s="188" t="s">
        <v>46</v>
      </c>
      <c r="O181" s="33"/>
      <c r="P181" s="189">
        <f>O181*H181</f>
        <v>0</v>
      </c>
      <c r="Q181" s="189">
        <v>0.17802000000000001</v>
      </c>
      <c r="R181" s="189">
        <f>Q181*H181</f>
        <v>24.032700000000002</v>
      </c>
      <c r="S181" s="189">
        <v>0</v>
      </c>
      <c r="T181" s="190">
        <f>S181*H181</f>
        <v>0</v>
      </c>
      <c r="AR181" s="15" t="s">
        <v>127</v>
      </c>
      <c r="AT181" s="15" t="s">
        <v>122</v>
      </c>
      <c r="AU181" s="15" t="s">
        <v>83</v>
      </c>
      <c r="AY181" s="15" t="s">
        <v>120</v>
      </c>
      <c r="BE181" s="191">
        <f>IF(N181="základní",J181,0)</f>
        <v>0</v>
      </c>
      <c r="BF181" s="191">
        <f>IF(N181="snížená",J181,0)</f>
        <v>0</v>
      </c>
      <c r="BG181" s="191">
        <f>IF(N181="zákl. přenesená",J181,0)</f>
        <v>0</v>
      </c>
      <c r="BH181" s="191">
        <f>IF(N181="sníž. přenesená",J181,0)</f>
        <v>0</v>
      </c>
      <c r="BI181" s="191">
        <f>IF(N181="nulová",J181,0)</f>
        <v>0</v>
      </c>
      <c r="BJ181" s="15" t="s">
        <v>23</v>
      </c>
      <c r="BK181" s="191">
        <f>ROUND(I181*H181,2)</f>
        <v>0</v>
      </c>
      <c r="BL181" s="15" t="s">
        <v>127</v>
      </c>
      <c r="BM181" s="15" t="s">
        <v>335</v>
      </c>
    </row>
    <row r="182" spans="2:65" s="1" customFormat="1" ht="36">
      <c r="B182" s="32"/>
      <c r="C182" s="54"/>
      <c r="D182" s="204" t="s">
        <v>318</v>
      </c>
      <c r="E182" s="54"/>
      <c r="F182" s="218" t="s">
        <v>336</v>
      </c>
      <c r="G182" s="54"/>
      <c r="H182" s="54"/>
      <c r="I182" s="150"/>
      <c r="J182" s="54"/>
      <c r="K182" s="54"/>
      <c r="L182" s="52"/>
      <c r="M182" s="69"/>
      <c r="N182" s="33"/>
      <c r="O182" s="33"/>
      <c r="P182" s="33"/>
      <c r="Q182" s="33"/>
      <c r="R182" s="33"/>
      <c r="S182" s="33"/>
      <c r="T182" s="70"/>
      <c r="AT182" s="15" t="s">
        <v>318</v>
      </c>
      <c r="AU182" s="15" t="s">
        <v>83</v>
      </c>
    </row>
    <row r="183" spans="2:65" s="11" customFormat="1">
      <c r="B183" s="192"/>
      <c r="C183" s="193"/>
      <c r="D183" s="194" t="s">
        <v>129</v>
      </c>
      <c r="E183" s="195" t="s">
        <v>22</v>
      </c>
      <c r="F183" s="196" t="s">
        <v>337</v>
      </c>
      <c r="G183" s="193"/>
      <c r="H183" s="197">
        <v>135</v>
      </c>
      <c r="I183" s="198"/>
      <c r="J183" s="193"/>
      <c r="K183" s="193"/>
      <c r="L183" s="199"/>
      <c r="M183" s="200"/>
      <c r="N183" s="201"/>
      <c r="O183" s="201"/>
      <c r="P183" s="201"/>
      <c r="Q183" s="201"/>
      <c r="R183" s="201"/>
      <c r="S183" s="201"/>
      <c r="T183" s="202"/>
      <c r="AT183" s="203" t="s">
        <v>129</v>
      </c>
      <c r="AU183" s="203" t="s">
        <v>83</v>
      </c>
      <c r="AV183" s="11" t="s">
        <v>83</v>
      </c>
      <c r="AW183" s="11" t="s">
        <v>38</v>
      </c>
      <c r="AX183" s="11" t="s">
        <v>23</v>
      </c>
      <c r="AY183" s="203" t="s">
        <v>120</v>
      </c>
    </row>
    <row r="184" spans="2:65" s="1" customFormat="1" ht="20.399999999999999" customHeight="1">
      <c r="B184" s="32"/>
      <c r="C184" s="180" t="s">
        <v>338</v>
      </c>
      <c r="D184" s="180" t="s">
        <v>122</v>
      </c>
      <c r="E184" s="181" t="s">
        <v>339</v>
      </c>
      <c r="F184" s="182" t="s">
        <v>340</v>
      </c>
      <c r="G184" s="183" t="s">
        <v>125</v>
      </c>
      <c r="H184" s="184">
        <v>1390.8</v>
      </c>
      <c r="I184" s="185"/>
      <c r="J184" s="186">
        <f>ROUND(I184*H184,2)</f>
        <v>0</v>
      </c>
      <c r="K184" s="182" t="s">
        <v>22</v>
      </c>
      <c r="L184" s="52"/>
      <c r="M184" s="187" t="s">
        <v>22</v>
      </c>
      <c r="N184" s="188" t="s">
        <v>46</v>
      </c>
      <c r="O184" s="33"/>
      <c r="P184" s="189">
        <f>O184*H184</f>
        <v>0</v>
      </c>
      <c r="Q184" s="189">
        <v>2.0000000000000001E-4</v>
      </c>
      <c r="R184" s="189">
        <f>Q184*H184</f>
        <v>0.27816000000000002</v>
      </c>
      <c r="S184" s="189">
        <v>0</v>
      </c>
      <c r="T184" s="190">
        <f>S184*H184</f>
        <v>0</v>
      </c>
      <c r="AR184" s="15" t="s">
        <v>127</v>
      </c>
      <c r="AT184" s="15" t="s">
        <v>122</v>
      </c>
      <c r="AU184" s="15" t="s">
        <v>83</v>
      </c>
      <c r="AY184" s="15" t="s">
        <v>120</v>
      </c>
      <c r="BE184" s="191">
        <f>IF(N184="základní",J184,0)</f>
        <v>0</v>
      </c>
      <c r="BF184" s="191">
        <f>IF(N184="snížená",J184,0)</f>
        <v>0</v>
      </c>
      <c r="BG184" s="191">
        <f>IF(N184="zákl. přenesená",J184,0)</f>
        <v>0</v>
      </c>
      <c r="BH184" s="191">
        <f>IF(N184="sníž. přenesená",J184,0)</f>
        <v>0</v>
      </c>
      <c r="BI184" s="191">
        <f>IF(N184="nulová",J184,0)</f>
        <v>0</v>
      </c>
      <c r="BJ184" s="15" t="s">
        <v>23</v>
      </c>
      <c r="BK184" s="191">
        <f>ROUND(I184*H184,2)</f>
        <v>0</v>
      </c>
      <c r="BL184" s="15" t="s">
        <v>127</v>
      </c>
      <c r="BM184" s="15" t="s">
        <v>341</v>
      </c>
    </row>
    <row r="185" spans="2:65" s="11" customFormat="1">
      <c r="B185" s="192"/>
      <c r="C185" s="193"/>
      <c r="D185" s="204" t="s">
        <v>129</v>
      </c>
      <c r="E185" s="205" t="s">
        <v>22</v>
      </c>
      <c r="F185" s="206" t="s">
        <v>342</v>
      </c>
      <c r="G185" s="193"/>
      <c r="H185" s="207">
        <v>1112.4000000000001</v>
      </c>
      <c r="I185" s="198"/>
      <c r="J185" s="193"/>
      <c r="K185" s="193"/>
      <c r="L185" s="199"/>
      <c r="M185" s="200"/>
      <c r="N185" s="201"/>
      <c r="O185" s="201"/>
      <c r="P185" s="201"/>
      <c r="Q185" s="201"/>
      <c r="R185" s="201"/>
      <c r="S185" s="201"/>
      <c r="T185" s="202"/>
      <c r="AT185" s="203" t="s">
        <v>129</v>
      </c>
      <c r="AU185" s="203" t="s">
        <v>83</v>
      </c>
      <c r="AV185" s="11" t="s">
        <v>83</v>
      </c>
      <c r="AW185" s="11" t="s">
        <v>38</v>
      </c>
      <c r="AX185" s="11" t="s">
        <v>75</v>
      </c>
      <c r="AY185" s="203" t="s">
        <v>120</v>
      </c>
    </row>
    <row r="186" spans="2:65" s="11" customFormat="1">
      <c r="B186" s="192"/>
      <c r="C186" s="193"/>
      <c r="D186" s="194" t="s">
        <v>129</v>
      </c>
      <c r="E186" s="195" t="s">
        <v>22</v>
      </c>
      <c r="F186" s="196" t="s">
        <v>326</v>
      </c>
      <c r="G186" s="193"/>
      <c r="H186" s="197">
        <v>278.39999999999998</v>
      </c>
      <c r="I186" s="198"/>
      <c r="J186" s="193"/>
      <c r="K186" s="193"/>
      <c r="L186" s="199"/>
      <c r="M186" s="200"/>
      <c r="N186" s="201"/>
      <c r="O186" s="201"/>
      <c r="P186" s="201"/>
      <c r="Q186" s="201"/>
      <c r="R186" s="201"/>
      <c r="S186" s="201"/>
      <c r="T186" s="202"/>
      <c r="AT186" s="203" t="s">
        <v>129</v>
      </c>
      <c r="AU186" s="203" t="s">
        <v>83</v>
      </c>
      <c r="AV186" s="11" t="s">
        <v>83</v>
      </c>
      <c r="AW186" s="11" t="s">
        <v>38</v>
      </c>
      <c r="AX186" s="11" t="s">
        <v>75</v>
      </c>
      <c r="AY186" s="203" t="s">
        <v>120</v>
      </c>
    </row>
    <row r="187" spans="2:65" s="1" customFormat="1" ht="20.399999999999999" customHeight="1">
      <c r="B187" s="32"/>
      <c r="C187" s="180" t="s">
        <v>343</v>
      </c>
      <c r="D187" s="180" t="s">
        <v>122</v>
      </c>
      <c r="E187" s="181" t="s">
        <v>344</v>
      </c>
      <c r="F187" s="182" t="s">
        <v>345</v>
      </c>
      <c r="G187" s="183" t="s">
        <v>125</v>
      </c>
      <c r="H187" s="184">
        <v>1431.3</v>
      </c>
      <c r="I187" s="185"/>
      <c r="J187" s="186">
        <f>ROUND(I187*H187,2)</f>
        <v>0</v>
      </c>
      <c r="K187" s="182" t="s">
        <v>22</v>
      </c>
      <c r="L187" s="52"/>
      <c r="M187" s="187" t="s">
        <v>22</v>
      </c>
      <c r="N187" s="188" t="s">
        <v>46</v>
      </c>
      <c r="O187" s="33"/>
      <c r="P187" s="189">
        <f>O187*H187</f>
        <v>0</v>
      </c>
      <c r="Q187" s="189">
        <v>4.4999999999999999E-4</v>
      </c>
      <c r="R187" s="189">
        <f>Q187*H187</f>
        <v>0.64408499999999991</v>
      </c>
      <c r="S187" s="189">
        <v>0</v>
      </c>
      <c r="T187" s="190">
        <f>S187*H187</f>
        <v>0</v>
      </c>
      <c r="AR187" s="15" t="s">
        <v>127</v>
      </c>
      <c r="AT187" s="15" t="s">
        <v>122</v>
      </c>
      <c r="AU187" s="15" t="s">
        <v>83</v>
      </c>
      <c r="AY187" s="15" t="s">
        <v>120</v>
      </c>
      <c r="BE187" s="191">
        <f>IF(N187="základní",J187,0)</f>
        <v>0</v>
      </c>
      <c r="BF187" s="191">
        <f>IF(N187="snížená",J187,0)</f>
        <v>0</v>
      </c>
      <c r="BG187" s="191">
        <f>IF(N187="zákl. přenesená",J187,0)</f>
        <v>0</v>
      </c>
      <c r="BH187" s="191">
        <f>IF(N187="sníž. přenesená",J187,0)</f>
        <v>0</v>
      </c>
      <c r="BI187" s="191">
        <f>IF(N187="nulová",J187,0)</f>
        <v>0</v>
      </c>
      <c r="BJ187" s="15" t="s">
        <v>23</v>
      </c>
      <c r="BK187" s="191">
        <f>ROUND(I187*H187,2)</f>
        <v>0</v>
      </c>
      <c r="BL187" s="15" t="s">
        <v>127</v>
      </c>
      <c r="BM187" s="15" t="s">
        <v>346</v>
      </c>
    </row>
    <row r="188" spans="2:65" s="11" customFormat="1">
      <c r="B188" s="192"/>
      <c r="C188" s="193"/>
      <c r="D188" s="204" t="s">
        <v>129</v>
      </c>
      <c r="E188" s="205" t="s">
        <v>22</v>
      </c>
      <c r="F188" s="206" t="s">
        <v>347</v>
      </c>
      <c r="G188" s="193"/>
      <c r="H188" s="207">
        <v>1152.9000000000001</v>
      </c>
      <c r="I188" s="198"/>
      <c r="J188" s="193"/>
      <c r="K188" s="193"/>
      <c r="L188" s="199"/>
      <c r="M188" s="200"/>
      <c r="N188" s="201"/>
      <c r="O188" s="201"/>
      <c r="P188" s="201"/>
      <c r="Q188" s="201"/>
      <c r="R188" s="201"/>
      <c r="S188" s="201"/>
      <c r="T188" s="202"/>
      <c r="AT188" s="203" t="s">
        <v>129</v>
      </c>
      <c r="AU188" s="203" t="s">
        <v>83</v>
      </c>
      <c r="AV188" s="11" t="s">
        <v>83</v>
      </c>
      <c r="AW188" s="11" t="s">
        <v>38</v>
      </c>
      <c r="AX188" s="11" t="s">
        <v>75</v>
      </c>
      <c r="AY188" s="203" t="s">
        <v>120</v>
      </c>
    </row>
    <row r="189" spans="2:65" s="11" customFormat="1">
      <c r="B189" s="192"/>
      <c r="C189" s="193"/>
      <c r="D189" s="194" t="s">
        <v>129</v>
      </c>
      <c r="E189" s="195" t="s">
        <v>22</v>
      </c>
      <c r="F189" s="196" t="s">
        <v>326</v>
      </c>
      <c r="G189" s="193"/>
      <c r="H189" s="197">
        <v>278.39999999999998</v>
      </c>
      <c r="I189" s="198"/>
      <c r="J189" s="193"/>
      <c r="K189" s="193"/>
      <c r="L189" s="199"/>
      <c r="M189" s="200"/>
      <c r="N189" s="201"/>
      <c r="O189" s="201"/>
      <c r="P189" s="201"/>
      <c r="Q189" s="201"/>
      <c r="R189" s="201"/>
      <c r="S189" s="201"/>
      <c r="T189" s="202"/>
      <c r="AT189" s="203" t="s">
        <v>129</v>
      </c>
      <c r="AU189" s="203" t="s">
        <v>83</v>
      </c>
      <c r="AV189" s="11" t="s">
        <v>83</v>
      </c>
      <c r="AW189" s="11" t="s">
        <v>38</v>
      </c>
      <c r="AX189" s="11" t="s">
        <v>75</v>
      </c>
      <c r="AY189" s="203" t="s">
        <v>120</v>
      </c>
    </row>
    <row r="190" spans="2:65" s="1" customFormat="1" ht="28.8" customHeight="1">
      <c r="B190" s="32"/>
      <c r="C190" s="180" t="s">
        <v>348</v>
      </c>
      <c r="D190" s="180" t="s">
        <v>122</v>
      </c>
      <c r="E190" s="181" t="s">
        <v>349</v>
      </c>
      <c r="F190" s="182" t="s">
        <v>350</v>
      </c>
      <c r="G190" s="183" t="s">
        <v>125</v>
      </c>
      <c r="H190" s="184">
        <v>1374.6</v>
      </c>
      <c r="I190" s="185"/>
      <c r="J190" s="186">
        <f>ROUND(I190*H190,2)</f>
        <v>0</v>
      </c>
      <c r="K190" s="182" t="s">
        <v>126</v>
      </c>
      <c r="L190" s="52"/>
      <c r="M190" s="187" t="s">
        <v>22</v>
      </c>
      <c r="N190" s="188" t="s">
        <v>46</v>
      </c>
      <c r="O190" s="33"/>
      <c r="P190" s="189">
        <f>O190*H190</f>
        <v>0</v>
      </c>
      <c r="Q190" s="189">
        <v>0.10373</v>
      </c>
      <c r="R190" s="189">
        <f>Q190*H190</f>
        <v>142.58725799999999</v>
      </c>
      <c r="S190" s="189">
        <v>0</v>
      </c>
      <c r="T190" s="190">
        <f>S190*H190</f>
        <v>0</v>
      </c>
      <c r="AR190" s="15" t="s">
        <v>127</v>
      </c>
      <c r="AT190" s="15" t="s">
        <v>122</v>
      </c>
      <c r="AU190" s="15" t="s">
        <v>83</v>
      </c>
      <c r="AY190" s="15" t="s">
        <v>120</v>
      </c>
      <c r="BE190" s="191">
        <f>IF(N190="základní",J190,0)</f>
        <v>0</v>
      </c>
      <c r="BF190" s="191">
        <f>IF(N190="snížená",J190,0)</f>
        <v>0</v>
      </c>
      <c r="BG190" s="191">
        <f>IF(N190="zákl. přenesená",J190,0)</f>
        <v>0</v>
      </c>
      <c r="BH190" s="191">
        <f>IF(N190="sníž. přenesená",J190,0)</f>
        <v>0</v>
      </c>
      <c r="BI190" s="191">
        <f>IF(N190="nulová",J190,0)</f>
        <v>0</v>
      </c>
      <c r="BJ190" s="15" t="s">
        <v>23</v>
      </c>
      <c r="BK190" s="191">
        <f>ROUND(I190*H190,2)</f>
        <v>0</v>
      </c>
      <c r="BL190" s="15" t="s">
        <v>127</v>
      </c>
      <c r="BM190" s="15" t="s">
        <v>351</v>
      </c>
    </row>
    <row r="191" spans="2:65" s="11" customFormat="1">
      <c r="B191" s="192"/>
      <c r="C191" s="193"/>
      <c r="D191" s="204" t="s">
        <v>129</v>
      </c>
      <c r="E191" s="205" t="s">
        <v>22</v>
      </c>
      <c r="F191" s="206" t="s">
        <v>352</v>
      </c>
      <c r="G191" s="193"/>
      <c r="H191" s="207">
        <v>1096.2</v>
      </c>
      <c r="I191" s="198"/>
      <c r="J191" s="193"/>
      <c r="K191" s="193"/>
      <c r="L191" s="199"/>
      <c r="M191" s="200"/>
      <c r="N191" s="201"/>
      <c r="O191" s="201"/>
      <c r="P191" s="201"/>
      <c r="Q191" s="201"/>
      <c r="R191" s="201"/>
      <c r="S191" s="201"/>
      <c r="T191" s="202"/>
      <c r="AT191" s="203" t="s">
        <v>129</v>
      </c>
      <c r="AU191" s="203" t="s">
        <v>83</v>
      </c>
      <c r="AV191" s="11" t="s">
        <v>83</v>
      </c>
      <c r="AW191" s="11" t="s">
        <v>38</v>
      </c>
      <c r="AX191" s="11" t="s">
        <v>75</v>
      </c>
      <c r="AY191" s="203" t="s">
        <v>120</v>
      </c>
    </row>
    <row r="192" spans="2:65" s="11" customFormat="1">
      <c r="B192" s="192"/>
      <c r="C192" s="193"/>
      <c r="D192" s="194" t="s">
        <v>129</v>
      </c>
      <c r="E192" s="195" t="s">
        <v>22</v>
      </c>
      <c r="F192" s="196" t="s">
        <v>326</v>
      </c>
      <c r="G192" s="193"/>
      <c r="H192" s="197">
        <v>278.39999999999998</v>
      </c>
      <c r="I192" s="198"/>
      <c r="J192" s="193"/>
      <c r="K192" s="193"/>
      <c r="L192" s="199"/>
      <c r="M192" s="200"/>
      <c r="N192" s="201"/>
      <c r="O192" s="201"/>
      <c r="P192" s="201"/>
      <c r="Q192" s="201"/>
      <c r="R192" s="201"/>
      <c r="S192" s="201"/>
      <c r="T192" s="202"/>
      <c r="AT192" s="203" t="s">
        <v>129</v>
      </c>
      <c r="AU192" s="203" t="s">
        <v>83</v>
      </c>
      <c r="AV192" s="11" t="s">
        <v>83</v>
      </c>
      <c r="AW192" s="11" t="s">
        <v>38</v>
      </c>
      <c r="AX192" s="11" t="s">
        <v>75</v>
      </c>
      <c r="AY192" s="203" t="s">
        <v>120</v>
      </c>
    </row>
    <row r="193" spans="2:65" s="1" customFormat="1" ht="28.8" customHeight="1">
      <c r="B193" s="32"/>
      <c r="C193" s="180" t="s">
        <v>353</v>
      </c>
      <c r="D193" s="180" t="s">
        <v>122</v>
      </c>
      <c r="E193" s="181" t="s">
        <v>354</v>
      </c>
      <c r="F193" s="182" t="s">
        <v>355</v>
      </c>
      <c r="G193" s="183" t="s">
        <v>145</v>
      </c>
      <c r="H193" s="184">
        <v>15</v>
      </c>
      <c r="I193" s="185"/>
      <c r="J193" s="186">
        <f>ROUND(I193*H193,2)</f>
        <v>0</v>
      </c>
      <c r="K193" s="182" t="s">
        <v>126</v>
      </c>
      <c r="L193" s="52"/>
      <c r="M193" s="187" t="s">
        <v>22</v>
      </c>
      <c r="N193" s="188" t="s">
        <v>46</v>
      </c>
      <c r="O193" s="33"/>
      <c r="P193" s="189">
        <f>O193*H193</f>
        <v>0</v>
      </c>
      <c r="Q193" s="189">
        <v>2.2399999999999998E-3</v>
      </c>
      <c r="R193" s="189">
        <f>Q193*H193</f>
        <v>3.3599999999999998E-2</v>
      </c>
      <c r="S193" s="189">
        <v>0</v>
      </c>
      <c r="T193" s="190">
        <f>S193*H193</f>
        <v>0</v>
      </c>
      <c r="AR193" s="15" t="s">
        <v>127</v>
      </c>
      <c r="AT193" s="15" t="s">
        <v>122</v>
      </c>
      <c r="AU193" s="15" t="s">
        <v>83</v>
      </c>
      <c r="AY193" s="15" t="s">
        <v>120</v>
      </c>
      <c r="BE193" s="191">
        <f>IF(N193="základní",J193,0)</f>
        <v>0</v>
      </c>
      <c r="BF193" s="191">
        <f>IF(N193="snížená",J193,0)</f>
        <v>0</v>
      </c>
      <c r="BG193" s="191">
        <f>IF(N193="zákl. přenesená",J193,0)</f>
        <v>0</v>
      </c>
      <c r="BH193" s="191">
        <f>IF(N193="sníž. přenesená",J193,0)</f>
        <v>0</v>
      </c>
      <c r="BI193" s="191">
        <f>IF(N193="nulová",J193,0)</f>
        <v>0</v>
      </c>
      <c r="BJ193" s="15" t="s">
        <v>23</v>
      </c>
      <c r="BK193" s="191">
        <f>ROUND(I193*H193,2)</f>
        <v>0</v>
      </c>
      <c r="BL193" s="15" t="s">
        <v>127</v>
      </c>
      <c r="BM193" s="15" t="s">
        <v>356</v>
      </c>
    </row>
    <row r="194" spans="2:65" s="11" customFormat="1">
      <c r="B194" s="192"/>
      <c r="C194" s="193"/>
      <c r="D194" s="204" t="s">
        <v>129</v>
      </c>
      <c r="E194" s="205" t="s">
        <v>22</v>
      </c>
      <c r="F194" s="206" t="s">
        <v>357</v>
      </c>
      <c r="G194" s="193"/>
      <c r="H194" s="207">
        <v>15</v>
      </c>
      <c r="I194" s="198"/>
      <c r="J194" s="193"/>
      <c r="K194" s="193"/>
      <c r="L194" s="199"/>
      <c r="M194" s="200"/>
      <c r="N194" s="201"/>
      <c r="O194" s="201"/>
      <c r="P194" s="201"/>
      <c r="Q194" s="201"/>
      <c r="R194" s="201"/>
      <c r="S194" s="201"/>
      <c r="T194" s="202"/>
      <c r="AT194" s="203" t="s">
        <v>129</v>
      </c>
      <c r="AU194" s="203" t="s">
        <v>83</v>
      </c>
      <c r="AV194" s="11" t="s">
        <v>83</v>
      </c>
      <c r="AW194" s="11" t="s">
        <v>38</v>
      </c>
      <c r="AX194" s="11" t="s">
        <v>23</v>
      </c>
      <c r="AY194" s="203" t="s">
        <v>120</v>
      </c>
    </row>
    <row r="195" spans="2:65" s="10" customFormat="1" ht="29.85" customHeight="1">
      <c r="B195" s="163"/>
      <c r="C195" s="164"/>
      <c r="D195" s="177" t="s">
        <v>74</v>
      </c>
      <c r="E195" s="178" t="s">
        <v>161</v>
      </c>
      <c r="F195" s="178" t="s">
        <v>358</v>
      </c>
      <c r="G195" s="164"/>
      <c r="H195" s="164"/>
      <c r="I195" s="167"/>
      <c r="J195" s="179">
        <f>BK195</f>
        <v>0</v>
      </c>
      <c r="K195" s="164"/>
      <c r="L195" s="169"/>
      <c r="M195" s="170"/>
      <c r="N195" s="171"/>
      <c r="O195" s="171"/>
      <c r="P195" s="172">
        <f>SUM(P196:P202)</f>
        <v>0</v>
      </c>
      <c r="Q195" s="171"/>
      <c r="R195" s="172">
        <f>SUM(R196:R202)</f>
        <v>0.37588680000000002</v>
      </c>
      <c r="S195" s="171"/>
      <c r="T195" s="173">
        <f>SUM(T196:T202)</f>
        <v>0</v>
      </c>
      <c r="AR195" s="174" t="s">
        <v>23</v>
      </c>
      <c r="AT195" s="175" t="s">
        <v>74</v>
      </c>
      <c r="AU195" s="175" t="s">
        <v>23</v>
      </c>
      <c r="AY195" s="174" t="s">
        <v>120</v>
      </c>
      <c r="BK195" s="176">
        <f>SUM(BK196:BK202)</f>
        <v>0</v>
      </c>
    </row>
    <row r="196" spans="2:65" s="1" customFormat="1" ht="20.399999999999999" customHeight="1">
      <c r="B196" s="32"/>
      <c r="C196" s="180" t="s">
        <v>359</v>
      </c>
      <c r="D196" s="180" t="s">
        <v>122</v>
      </c>
      <c r="E196" s="181" t="s">
        <v>360</v>
      </c>
      <c r="F196" s="182" t="s">
        <v>361</v>
      </c>
      <c r="G196" s="183" t="s">
        <v>145</v>
      </c>
      <c r="H196" s="184">
        <v>316</v>
      </c>
      <c r="I196" s="185"/>
      <c r="J196" s="186">
        <f>ROUND(I196*H196,2)</f>
        <v>0</v>
      </c>
      <c r="K196" s="182" t="s">
        <v>126</v>
      </c>
      <c r="L196" s="52"/>
      <c r="M196" s="187" t="s">
        <v>22</v>
      </c>
      <c r="N196" s="188" t="s">
        <v>46</v>
      </c>
      <c r="O196" s="33"/>
      <c r="P196" s="189">
        <f>O196*H196</f>
        <v>0</v>
      </c>
      <c r="Q196" s="189">
        <v>0</v>
      </c>
      <c r="R196" s="189">
        <f>Q196*H196</f>
        <v>0</v>
      </c>
      <c r="S196" s="189">
        <v>0</v>
      </c>
      <c r="T196" s="190">
        <f>S196*H196</f>
        <v>0</v>
      </c>
      <c r="AR196" s="15" t="s">
        <v>127</v>
      </c>
      <c r="AT196" s="15" t="s">
        <v>122</v>
      </c>
      <c r="AU196" s="15" t="s">
        <v>83</v>
      </c>
      <c r="AY196" s="15" t="s">
        <v>120</v>
      </c>
      <c r="BE196" s="191">
        <f>IF(N196="základní",J196,0)</f>
        <v>0</v>
      </c>
      <c r="BF196" s="191">
        <f>IF(N196="snížená",J196,0)</f>
        <v>0</v>
      </c>
      <c r="BG196" s="191">
        <f>IF(N196="zákl. přenesená",J196,0)</f>
        <v>0</v>
      </c>
      <c r="BH196" s="191">
        <f>IF(N196="sníž. přenesená",J196,0)</f>
        <v>0</v>
      </c>
      <c r="BI196" s="191">
        <f>IF(N196="nulová",J196,0)</f>
        <v>0</v>
      </c>
      <c r="BJ196" s="15" t="s">
        <v>23</v>
      </c>
      <c r="BK196" s="191">
        <f>ROUND(I196*H196,2)</f>
        <v>0</v>
      </c>
      <c r="BL196" s="15" t="s">
        <v>127</v>
      </c>
      <c r="BM196" s="15" t="s">
        <v>362</v>
      </c>
    </row>
    <row r="197" spans="2:65" s="11" customFormat="1">
      <c r="B197" s="192"/>
      <c r="C197" s="193"/>
      <c r="D197" s="194" t="s">
        <v>129</v>
      </c>
      <c r="E197" s="195" t="s">
        <v>22</v>
      </c>
      <c r="F197" s="196" t="s">
        <v>363</v>
      </c>
      <c r="G197" s="193"/>
      <c r="H197" s="197">
        <v>316</v>
      </c>
      <c r="I197" s="198"/>
      <c r="J197" s="193"/>
      <c r="K197" s="193"/>
      <c r="L197" s="199"/>
      <c r="M197" s="200"/>
      <c r="N197" s="201"/>
      <c r="O197" s="201"/>
      <c r="P197" s="201"/>
      <c r="Q197" s="201"/>
      <c r="R197" s="201"/>
      <c r="S197" s="201"/>
      <c r="T197" s="202"/>
      <c r="AT197" s="203" t="s">
        <v>129</v>
      </c>
      <c r="AU197" s="203" t="s">
        <v>83</v>
      </c>
      <c r="AV197" s="11" t="s">
        <v>83</v>
      </c>
      <c r="AW197" s="11" t="s">
        <v>38</v>
      </c>
      <c r="AX197" s="11" t="s">
        <v>23</v>
      </c>
      <c r="AY197" s="203" t="s">
        <v>120</v>
      </c>
    </row>
    <row r="198" spans="2:65" s="1" customFormat="1" ht="20.399999999999999" customHeight="1">
      <c r="B198" s="32"/>
      <c r="C198" s="208" t="s">
        <v>364</v>
      </c>
      <c r="D198" s="208" t="s">
        <v>243</v>
      </c>
      <c r="E198" s="209" t="s">
        <v>365</v>
      </c>
      <c r="F198" s="210" t="s">
        <v>366</v>
      </c>
      <c r="G198" s="211" t="s">
        <v>145</v>
      </c>
      <c r="H198" s="212">
        <v>319.16000000000003</v>
      </c>
      <c r="I198" s="213"/>
      <c r="J198" s="214">
        <f>ROUND(I198*H198,2)</f>
        <v>0</v>
      </c>
      <c r="K198" s="210" t="s">
        <v>126</v>
      </c>
      <c r="L198" s="215"/>
      <c r="M198" s="216" t="s">
        <v>22</v>
      </c>
      <c r="N198" s="217" t="s">
        <v>46</v>
      </c>
      <c r="O198" s="33"/>
      <c r="P198" s="189">
        <f>O198*H198</f>
        <v>0</v>
      </c>
      <c r="Q198" s="189">
        <v>4.8000000000000001E-4</v>
      </c>
      <c r="R198" s="189">
        <f>Q198*H198</f>
        <v>0.15319680000000002</v>
      </c>
      <c r="S198" s="189">
        <v>0</v>
      </c>
      <c r="T198" s="190">
        <f>S198*H198</f>
        <v>0</v>
      </c>
      <c r="AR198" s="15" t="s">
        <v>161</v>
      </c>
      <c r="AT198" s="15" t="s">
        <v>243</v>
      </c>
      <c r="AU198" s="15" t="s">
        <v>83</v>
      </c>
      <c r="AY198" s="15" t="s">
        <v>120</v>
      </c>
      <c r="BE198" s="191">
        <f>IF(N198="základní",J198,0)</f>
        <v>0</v>
      </c>
      <c r="BF198" s="191">
        <f>IF(N198="snížená",J198,0)</f>
        <v>0</v>
      </c>
      <c r="BG198" s="191">
        <f>IF(N198="zákl. přenesená",J198,0)</f>
        <v>0</v>
      </c>
      <c r="BH198" s="191">
        <f>IF(N198="sníž. přenesená",J198,0)</f>
        <v>0</v>
      </c>
      <c r="BI198" s="191">
        <f>IF(N198="nulová",J198,0)</f>
        <v>0</v>
      </c>
      <c r="BJ198" s="15" t="s">
        <v>23</v>
      </c>
      <c r="BK198" s="191">
        <f>ROUND(I198*H198,2)</f>
        <v>0</v>
      </c>
      <c r="BL198" s="15" t="s">
        <v>127</v>
      </c>
      <c r="BM198" s="15" t="s">
        <v>367</v>
      </c>
    </row>
    <row r="199" spans="2:65" s="11" customFormat="1">
      <c r="B199" s="192"/>
      <c r="C199" s="193"/>
      <c r="D199" s="194" t="s">
        <v>129</v>
      </c>
      <c r="E199" s="195" t="s">
        <v>22</v>
      </c>
      <c r="F199" s="196" t="s">
        <v>368</v>
      </c>
      <c r="G199" s="193"/>
      <c r="H199" s="197">
        <v>319.16000000000003</v>
      </c>
      <c r="I199" s="198"/>
      <c r="J199" s="193"/>
      <c r="K199" s="193"/>
      <c r="L199" s="199"/>
      <c r="M199" s="200"/>
      <c r="N199" s="201"/>
      <c r="O199" s="201"/>
      <c r="P199" s="201"/>
      <c r="Q199" s="201"/>
      <c r="R199" s="201"/>
      <c r="S199" s="201"/>
      <c r="T199" s="202"/>
      <c r="AT199" s="203" t="s">
        <v>129</v>
      </c>
      <c r="AU199" s="203" t="s">
        <v>83</v>
      </c>
      <c r="AV199" s="11" t="s">
        <v>83</v>
      </c>
      <c r="AW199" s="11" t="s">
        <v>38</v>
      </c>
      <c r="AX199" s="11" t="s">
        <v>23</v>
      </c>
      <c r="AY199" s="203" t="s">
        <v>120</v>
      </c>
    </row>
    <row r="200" spans="2:65" s="1" customFormat="1" ht="20.399999999999999" customHeight="1">
      <c r="B200" s="32"/>
      <c r="C200" s="180" t="s">
        <v>369</v>
      </c>
      <c r="D200" s="180" t="s">
        <v>122</v>
      </c>
      <c r="E200" s="181" t="s">
        <v>370</v>
      </c>
      <c r="F200" s="182" t="s">
        <v>371</v>
      </c>
      <c r="G200" s="183" t="s">
        <v>372</v>
      </c>
      <c r="H200" s="184">
        <v>1</v>
      </c>
      <c r="I200" s="185"/>
      <c r="J200" s="186">
        <f>ROUND(I200*H200,2)</f>
        <v>0</v>
      </c>
      <c r="K200" s="182" t="s">
        <v>126</v>
      </c>
      <c r="L200" s="52"/>
      <c r="M200" s="187" t="s">
        <v>22</v>
      </c>
      <c r="N200" s="188" t="s">
        <v>46</v>
      </c>
      <c r="O200" s="33"/>
      <c r="P200" s="189">
        <f>O200*H200</f>
        <v>0</v>
      </c>
      <c r="Q200" s="189">
        <v>0.14108999999999999</v>
      </c>
      <c r="R200" s="189">
        <f>Q200*H200</f>
        <v>0.14108999999999999</v>
      </c>
      <c r="S200" s="189">
        <v>0</v>
      </c>
      <c r="T200" s="190">
        <f>S200*H200</f>
        <v>0</v>
      </c>
      <c r="AR200" s="15" t="s">
        <v>127</v>
      </c>
      <c r="AT200" s="15" t="s">
        <v>122</v>
      </c>
      <c r="AU200" s="15" t="s">
        <v>83</v>
      </c>
      <c r="AY200" s="15" t="s">
        <v>120</v>
      </c>
      <c r="BE200" s="191">
        <f>IF(N200="základní",J200,0)</f>
        <v>0</v>
      </c>
      <c r="BF200" s="191">
        <f>IF(N200="snížená",J200,0)</f>
        <v>0</v>
      </c>
      <c r="BG200" s="191">
        <f>IF(N200="zákl. přenesená",J200,0)</f>
        <v>0</v>
      </c>
      <c r="BH200" s="191">
        <f>IF(N200="sníž. přenesená",J200,0)</f>
        <v>0</v>
      </c>
      <c r="BI200" s="191">
        <f>IF(N200="nulová",J200,0)</f>
        <v>0</v>
      </c>
      <c r="BJ200" s="15" t="s">
        <v>23</v>
      </c>
      <c r="BK200" s="191">
        <f>ROUND(I200*H200,2)</f>
        <v>0</v>
      </c>
      <c r="BL200" s="15" t="s">
        <v>127</v>
      </c>
      <c r="BM200" s="15" t="s">
        <v>373</v>
      </c>
    </row>
    <row r="201" spans="2:65" s="11" customFormat="1">
      <c r="B201" s="192"/>
      <c r="C201" s="193"/>
      <c r="D201" s="194" t="s">
        <v>129</v>
      </c>
      <c r="E201" s="195" t="s">
        <v>22</v>
      </c>
      <c r="F201" s="196" t="s">
        <v>374</v>
      </c>
      <c r="G201" s="193"/>
      <c r="H201" s="197">
        <v>1</v>
      </c>
      <c r="I201" s="198"/>
      <c r="J201" s="193"/>
      <c r="K201" s="193"/>
      <c r="L201" s="199"/>
      <c r="M201" s="200"/>
      <c r="N201" s="201"/>
      <c r="O201" s="201"/>
      <c r="P201" s="201"/>
      <c r="Q201" s="201"/>
      <c r="R201" s="201"/>
      <c r="S201" s="201"/>
      <c r="T201" s="202"/>
      <c r="AT201" s="203" t="s">
        <v>129</v>
      </c>
      <c r="AU201" s="203" t="s">
        <v>83</v>
      </c>
      <c r="AV201" s="11" t="s">
        <v>83</v>
      </c>
      <c r="AW201" s="11" t="s">
        <v>38</v>
      </c>
      <c r="AX201" s="11" t="s">
        <v>23</v>
      </c>
      <c r="AY201" s="203" t="s">
        <v>120</v>
      </c>
    </row>
    <row r="202" spans="2:65" s="1" customFormat="1" ht="20.399999999999999" customHeight="1">
      <c r="B202" s="32"/>
      <c r="C202" s="208" t="s">
        <v>375</v>
      </c>
      <c r="D202" s="208" t="s">
        <v>243</v>
      </c>
      <c r="E202" s="209" t="s">
        <v>376</v>
      </c>
      <c r="F202" s="210" t="s">
        <v>377</v>
      </c>
      <c r="G202" s="211" t="s">
        <v>378</v>
      </c>
      <c r="H202" s="212">
        <v>1.02</v>
      </c>
      <c r="I202" s="213"/>
      <c r="J202" s="214">
        <f>ROUND(I202*H202,2)</f>
        <v>0</v>
      </c>
      <c r="K202" s="210" t="s">
        <v>22</v>
      </c>
      <c r="L202" s="215"/>
      <c r="M202" s="216" t="s">
        <v>22</v>
      </c>
      <c r="N202" s="217" t="s">
        <v>46</v>
      </c>
      <c r="O202" s="33"/>
      <c r="P202" s="189">
        <f>O202*H202</f>
        <v>0</v>
      </c>
      <c r="Q202" s="189">
        <v>0.08</v>
      </c>
      <c r="R202" s="189">
        <f>Q202*H202</f>
        <v>8.1600000000000006E-2</v>
      </c>
      <c r="S202" s="189">
        <v>0</v>
      </c>
      <c r="T202" s="190">
        <f>S202*H202</f>
        <v>0</v>
      </c>
      <c r="AR202" s="15" t="s">
        <v>161</v>
      </c>
      <c r="AT202" s="15" t="s">
        <v>243</v>
      </c>
      <c r="AU202" s="15" t="s">
        <v>83</v>
      </c>
      <c r="AY202" s="15" t="s">
        <v>120</v>
      </c>
      <c r="BE202" s="191">
        <f>IF(N202="základní",J202,0)</f>
        <v>0</v>
      </c>
      <c r="BF202" s="191">
        <f>IF(N202="snížená",J202,0)</f>
        <v>0</v>
      </c>
      <c r="BG202" s="191">
        <f>IF(N202="zákl. přenesená",J202,0)</f>
        <v>0</v>
      </c>
      <c r="BH202" s="191">
        <f>IF(N202="sníž. přenesená",J202,0)</f>
        <v>0</v>
      </c>
      <c r="BI202" s="191">
        <f>IF(N202="nulová",J202,0)</f>
        <v>0</v>
      </c>
      <c r="BJ202" s="15" t="s">
        <v>23</v>
      </c>
      <c r="BK202" s="191">
        <f>ROUND(I202*H202,2)</f>
        <v>0</v>
      </c>
      <c r="BL202" s="15" t="s">
        <v>127</v>
      </c>
      <c r="BM202" s="15" t="s">
        <v>379</v>
      </c>
    </row>
    <row r="203" spans="2:65" s="10" customFormat="1" ht="29.85" customHeight="1">
      <c r="B203" s="163"/>
      <c r="C203" s="164"/>
      <c r="D203" s="177" t="s">
        <v>74</v>
      </c>
      <c r="E203" s="178" t="s">
        <v>166</v>
      </c>
      <c r="F203" s="178" t="s">
        <v>380</v>
      </c>
      <c r="G203" s="164"/>
      <c r="H203" s="164"/>
      <c r="I203" s="167"/>
      <c r="J203" s="179">
        <f>BK203</f>
        <v>0</v>
      </c>
      <c r="K203" s="164"/>
      <c r="L203" s="169"/>
      <c r="M203" s="170"/>
      <c r="N203" s="171"/>
      <c r="O203" s="171"/>
      <c r="P203" s="172">
        <f>SUM(P204:P207)</f>
        <v>0</v>
      </c>
      <c r="Q203" s="171"/>
      <c r="R203" s="172">
        <f>SUM(R204:R207)</f>
        <v>4.1999999999999997E-3</v>
      </c>
      <c r="S203" s="171"/>
      <c r="T203" s="173">
        <f>SUM(T204:T207)</f>
        <v>0</v>
      </c>
      <c r="AR203" s="174" t="s">
        <v>23</v>
      </c>
      <c r="AT203" s="175" t="s">
        <v>74</v>
      </c>
      <c r="AU203" s="175" t="s">
        <v>23</v>
      </c>
      <c r="AY203" s="174" t="s">
        <v>120</v>
      </c>
      <c r="BK203" s="176">
        <f>SUM(BK204:BK207)</f>
        <v>0</v>
      </c>
    </row>
    <row r="204" spans="2:65" s="1" customFormat="1" ht="28.8" customHeight="1">
      <c r="B204" s="32"/>
      <c r="C204" s="180" t="s">
        <v>381</v>
      </c>
      <c r="D204" s="180" t="s">
        <v>122</v>
      </c>
      <c r="E204" s="181" t="s">
        <v>382</v>
      </c>
      <c r="F204" s="182" t="s">
        <v>383</v>
      </c>
      <c r="G204" s="183" t="s">
        <v>372</v>
      </c>
      <c r="H204" s="184">
        <v>2</v>
      </c>
      <c r="I204" s="185"/>
      <c r="J204" s="186">
        <f>ROUND(I204*H204,2)</f>
        <v>0</v>
      </c>
      <c r="K204" s="182" t="s">
        <v>126</v>
      </c>
      <c r="L204" s="52"/>
      <c r="M204" s="187" t="s">
        <v>22</v>
      </c>
      <c r="N204" s="188" t="s">
        <v>46</v>
      </c>
      <c r="O204" s="33"/>
      <c r="P204" s="189">
        <f>O204*H204</f>
        <v>0</v>
      </c>
      <c r="Q204" s="189">
        <v>0</v>
      </c>
      <c r="R204" s="189">
        <f>Q204*H204</f>
        <v>0</v>
      </c>
      <c r="S204" s="189">
        <v>0</v>
      </c>
      <c r="T204" s="190">
        <f>S204*H204</f>
        <v>0</v>
      </c>
      <c r="AR204" s="15" t="s">
        <v>127</v>
      </c>
      <c r="AT204" s="15" t="s">
        <v>122</v>
      </c>
      <c r="AU204" s="15" t="s">
        <v>83</v>
      </c>
      <c r="AY204" s="15" t="s">
        <v>120</v>
      </c>
      <c r="BE204" s="191">
        <f>IF(N204="základní",J204,0)</f>
        <v>0</v>
      </c>
      <c r="BF204" s="191">
        <f>IF(N204="snížená",J204,0)</f>
        <v>0</v>
      </c>
      <c r="BG204" s="191">
        <f>IF(N204="zákl. přenesená",J204,0)</f>
        <v>0</v>
      </c>
      <c r="BH204" s="191">
        <f>IF(N204="sníž. přenesená",J204,0)</f>
        <v>0</v>
      </c>
      <c r="BI204" s="191">
        <f>IF(N204="nulová",J204,0)</f>
        <v>0</v>
      </c>
      <c r="BJ204" s="15" t="s">
        <v>23</v>
      </c>
      <c r="BK204" s="191">
        <f>ROUND(I204*H204,2)</f>
        <v>0</v>
      </c>
      <c r="BL204" s="15" t="s">
        <v>127</v>
      </c>
      <c r="BM204" s="15" t="s">
        <v>384</v>
      </c>
    </row>
    <row r="205" spans="2:65" s="1" customFormat="1" ht="20.399999999999999" customHeight="1">
      <c r="B205" s="32"/>
      <c r="C205" s="208" t="s">
        <v>385</v>
      </c>
      <c r="D205" s="208" t="s">
        <v>243</v>
      </c>
      <c r="E205" s="209" t="s">
        <v>386</v>
      </c>
      <c r="F205" s="210" t="s">
        <v>387</v>
      </c>
      <c r="G205" s="211" t="s">
        <v>372</v>
      </c>
      <c r="H205" s="212">
        <v>2</v>
      </c>
      <c r="I205" s="213"/>
      <c r="J205" s="214">
        <f>ROUND(I205*H205,2)</f>
        <v>0</v>
      </c>
      <c r="K205" s="210" t="s">
        <v>126</v>
      </c>
      <c r="L205" s="215"/>
      <c r="M205" s="216" t="s">
        <v>22</v>
      </c>
      <c r="N205" s="217" t="s">
        <v>46</v>
      </c>
      <c r="O205" s="33"/>
      <c r="P205" s="189">
        <f>O205*H205</f>
        <v>0</v>
      </c>
      <c r="Q205" s="189">
        <v>2.0999999999999999E-3</v>
      </c>
      <c r="R205" s="189">
        <f>Q205*H205</f>
        <v>4.1999999999999997E-3</v>
      </c>
      <c r="S205" s="189">
        <v>0</v>
      </c>
      <c r="T205" s="190">
        <f>S205*H205</f>
        <v>0</v>
      </c>
      <c r="AR205" s="15" t="s">
        <v>161</v>
      </c>
      <c r="AT205" s="15" t="s">
        <v>243</v>
      </c>
      <c r="AU205" s="15" t="s">
        <v>83</v>
      </c>
      <c r="AY205" s="15" t="s">
        <v>120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15" t="s">
        <v>23</v>
      </c>
      <c r="BK205" s="191">
        <f>ROUND(I205*H205,2)</f>
        <v>0</v>
      </c>
      <c r="BL205" s="15" t="s">
        <v>127</v>
      </c>
      <c r="BM205" s="15" t="s">
        <v>388</v>
      </c>
    </row>
    <row r="206" spans="2:65" s="1" customFormat="1" ht="20.399999999999999" customHeight="1">
      <c r="B206" s="32"/>
      <c r="C206" s="180" t="s">
        <v>389</v>
      </c>
      <c r="D206" s="180" t="s">
        <v>122</v>
      </c>
      <c r="E206" s="181" t="s">
        <v>390</v>
      </c>
      <c r="F206" s="182" t="s">
        <v>391</v>
      </c>
      <c r="G206" s="183" t="s">
        <v>145</v>
      </c>
      <c r="H206" s="184">
        <v>15</v>
      </c>
      <c r="I206" s="185"/>
      <c r="J206" s="186">
        <f>ROUND(I206*H206,2)</f>
        <v>0</v>
      </c>
      <c r="K206" s="182" t="s">
        <v>126</v>
      </c>
      <c r="L206" s="52"/>
      <c r="M206" s="187" t="s">
        <v>22</v>
      </c>
      <c r="N206" s="188" t="s">
        <v>46</v>
      </c>
      <c r="O206" s="33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AR206" s="15" t="s">
        <v>127</v>
      </c>
      <c r="AT206" s="15" t="s">
        <v>122</v>
      </c>
      <c r="AU206" s="15" t="s">
        <v>83</v>
      </c>
      <c r="AY206" s="15" t="s">
        <v>120</v>
      </c>
      <c r="BE206" s="191">
        <f>IF(N206="základní",J206,0)</f>
        <v>0</v>
      </c>
      <c r="BF206" s="191">
        <f>IF(N206="snížená",J206,0)</f>
        <v>0</v>
      </c>
      <c r="BG206" s="191">
        <f>IF(N206="zákl. přenesená",J206,0)</f>
        <v>0</v>
      </c>
      <c r="BH206" s="191">
        <f>IF(N206="sníž. přenesená",J206,0)</f>
        <v>0</v>
      </c>
      <c r="BI206" s="191">
        <f>IF(N206="nulová",J206,0)</f>
        <v>0</v>
      </c>
      <c r="BJ206" s="15" t="s">
        <v>23</v>
      </c>
      <c r="BK206" s="191">
        <f>ROUND(I206*H206,2)</f>
        <v>0</v>
      </c>
      <c r="BL206" s="15" t="s">
        <v>127</v>
      </c>
      <c r="BM206" s="15" t="s">
        <v>392</v>
      </c>
    </row>
    <row r="207" spans="2:65" s="11" customFormat="1">
      <c r="B207" s="192"/>
      <c r="C207" s="193"/>
      <c r="D207" s="204" t="s">
        <v>129</v>
      </c>
      <c r="E207" s="205" t="s">
        <v>22</v>
      </c>
      <c r="F207" s="206" t="s">
        <v>357</v>
      </c>
      <c r="G207" s="193"/>
      <c r="H207" s="207">
        <v>15</v>
      </c>
      <c r="I207" s="198"/>
      <c r="J207" s="193"/>
      <c r="K207" s="193"/>
      <c r="L207" s="199"/>
      <c r="M207" s="200"/>
      <c r="N207" s="201"/>
      <c r="O207" s="201"/>
      <c r="P207" s="201"/>
      <c r="Q207" s="201"/>
      <c r="R207" s="201"/>
      <c r="S207" s="201"/>
      <c r="T207" s="202"/>
      <c r="AT207" s="203" t="s">
        <v>129</v>
      </c>
      <c r="AU207" s="203" t="s">
        <v>83</v>
      </c>
      <c r="AV207" s="11" t="s">
        <v>83</v>
      </c>
      <c r="AW207" s="11" t="s">
        <v>38</v>
      </c>
      <c r="AX207" s="11" t="s">
        <v>23</v>
      </c>
      <c r="AY207" s="203" t="s">
        <v>120</v>
      </c>
    </row>
    <row r="208" spans="2:65" s="10" customFormat="1" ht="29.85" customHeight="1">
      <c r="B208" s="163"/>
      <c r="C208" s="164"/>
      <c r="D208" s="177" t="s">
        <v>74</v>
      </c>
      <c r="E208" s="178" t="s">
        <v>393</v>
      </c>
      <c r="F208" s="178" t="s">
        <v>394</v>
      </c>
      <c r="G208" s="164"/>
      <c r="H208" s="164"/>
      <c r="I208" s="167"/>
      <c r="J208" s="179">
        <f>BK208</f>
        <v>0</v>
      </c>
      <c r="K208" s="164"/>
      <c r="L208" s="169"/>
      <c r="M208" s="170"/>
      <c r="N208" s="171"/>
      <c r="O208" s="171"/>
      <c r="P208" s="172">
        <f>SUM(P209:P214)</f>
        <v>0</v>
      </c>
      <c r="Q208" s="171"/>
      <c r="R208" s="172">
        <f>SUM(R209:R214)</f>
        <v>0</v>
      </c>
      <c r="S208" s="171"/>
      <c r="T208" s="173">
        <f>SUM(T209:T214)</f>
        <v>0</v>
      </c>
      <c r="AR208" s="174" t="s">
        <v>23</v>
      </c>
      <c r="AT208" s="175" t="s">
        <v>74</v>
      </c>
      <c r="AU208" s="175" t="s">
        <v>23</v>
      </c>
      <c r="AY208" s="174" t="s">
        <v>120</v>
      </c>
      <c r="BK208" s="176">
        <f>SUM(BK209:BK214)</f>
        <v>0</v>
      </c>
    </row>
    <row r="209" spans="2:65" s="1" customFormat="1" ht="20.399999999999999" customHeight="1">
      <c r="B209" s="32"/>
      <c r="C209" s="180" t="s">
        <v>395</v>
      </c>
      <c r="D209" s="180" t="s">
        <v>122</v>
      </c>
      <c r="E209" s="181" t="s">
        <v>396</v>
      </c>
      <c r="F209" s="182" t="s">
        <v>397</v>
      </c>
      <c r="G209" s="183" t="s">
        <v>305</v>
      </c>
      <c r="H209" s="184">
        <v>65.138999999999996</v>
      </c>
      <c r="I209" s="185"/>
      <c r="J209" s="186">
        <f>ROUND(I209*H209,2)</f>
        <v>0</v>
      </c>
      <c r="K209" s="182" t="s">
        <v>126</v>
      </c>
      <c r="L209" s="52"/>
      <c r="M209" s="187" t="s">
        <v>22</v>
      </c>
      <c r="N209" s="188" t="s">
        <v>46</v>
      </c>
      <c r="O209" s="33"/>
      <c r="P209" s="189">
        <f>O209*H209</f>
        <v>0</v>
      </c>
      <c r="Q209" s="189">
        <v>0</v>
      </c>
      <c r="R209" s="189">
        <f>Q209*H209</f>
        <v>0</v>
      </c>
      <c r="S209" s="189">
        <v>0</v>
      </c>
      <c r="T209" s="190">
        <f>S209*H209</f>
        <v>0</v>
      </c>
      <c r="AR209" s="15" t="s">
        <v>127</v>
      </c>
      <c r="AT209" s="15" t="s">
        <v>122</v>
      </c>
      <c r="AU209" s="15" t="s">
        <v>83</v>
      </c>
      <c r="AY209" s="15" t="s">
        <v>120</v>
      </c>
      <c r="BE209" s="191">
        <f>IF(N209="základní",J209,0)</f>
        <v>0</v>
      </c>
      <c r="BF209" s="191">
        <f>IF(N209="snížená",J209,0)</f>
        <v>0</v>
      </c>
      <c r="BG209" s="191">
        <f>IF(N209="zákl. přenesená",J209,0)</f>
        <v>0</v>
      </c>
      <c r="BH209" s="191">
        <f>IF(N209="sníž. přenesená",J209,0)</f>
        <v>0</v>
      </c>
      <c r="BI209" s="191">
        <f>IF(N209="nulová",J209,0)</f>
        <v>0</v>
      </c>
      <c r="BJ209" s="15" t="s">
        <v>23</v>
      </c>
      <c r="BK209" s="191">
        <f>ROUND(I209*H209,2)</f>
        <v>0</v>
      </c>
      <c r="BL209" s="15" t="s">
        <v>127</v>
      </c>
      <c r="BM209" s="15" t="s">
        <v>398</v>
      </c>
    </row>
    <row r="210" spans="2:65" s="11" customFormat="1">
      <c r="B210" s="192"/>
      <c r="C210" s="193"/>
      <c r="D210" s="204" t="s">
        <v>129</v>
      </c>
      <c r="E210" s="205" t="s">
        <v>22</v>
      </c>
      <c r="F210" s="206" t="s">
        <v>399</v>
      </c>
      <c r="G210" s="193"/>
      <c r="H210" s="207">
        <v>5.0250000000000004</v>
      </c>
      <c r="I210" s="198"/>
      <c r="J210" s="193"/>
      <c r="K210" s="193"/>
      <c r="L210" s="199"/>
      <c r="M210" s="200"/>
      <c r="N210" s="201"/>
      <c r="O210" s="201"/>
      <c r="P210" s="201"/>
      <c r="Q210" s="201"/>
      <c r="R210" s="201"/>
      <c r="S210" s="201"/>
      <c r="T210" s="202"/>
      <c r="AT210" s="203" t="s">
        <v>129</v>
      </c>
      <c r="AU210" s="203" t="s">
        <v>83</v>
      </c>
      <c r="AV210" s="11" t="s">
        <v>83</v>
      </c>
      <c r="AW210" s="11" t="s">
        <v>38</v>
      </c>
      <c r="AX210" s="11" t="s">
        <v>75</v>
      </c>
      <c r="AY210" s="203" t="s">
        <v>120</v>
      </c>
    </row>
    <row r="211" spans="2:65" s="11" customFormat="1">
      <c r="B211" s="192"/>
      <c r="C211" s="193"/>
      <c r="D211" s="204" t="s">
        <v>129</v>
      </c>
      <c r="E211" s="205" t="s">
        <v>22</v>
      </c>
      <c r="F211" s="206" t="s">
        <v>400</v>
      </c>
      <c r="G211" s="193"/>
      <c r="H211" s="207">
        <v>14</v>
      </c>
      <c r="I211" s="198"/>
      <c r="J211" s="193"/>
      <c r="K211" s="193"/>
      <c r="L211" s="199"/>
      <c r="M211" s="200"/>
      <c r="N211" s="201"/>
      <c r="O211" s="201"/>
      <c r="P211" s="201"/>
      <c r="Q211" s="201"/>
      <c r="R211" s="201"/>
      <c r="S211" s="201"/>
      <c r="T211" s="202"/>
      <c r="AT211" s="203" t="s">
        <v>129</v>
      </c>
      <c r="AU211" s="203" t="s">
        <v>83</v>
      </c>
      <c r="AV211" s="11" t="s">
        <v>83</v>
      </c>
      <c r="AW211" s="11" t="s">
        <v>38</v>
      </c>
      <c r="AX211" s="11" t="s">
        <v>75</v>
      </c>
      <c r="AY211" s="203" t="s">
        <v>120</v>
      </c>
    </row>
    <row r="212" spans="2:65" s="11" customFormat="1">
      <c r="B212" s="192"/>
      <c r="C212" s="193"/>
      <c r="D212" s="204" t="s">
        <v>129</v>
      </c>
      <c r="E212" s="205" t="s">
        <v>22</v>
      </c>
      <c r="F212" s="206" t="s">
        <v>401</v>
      </c>
      <c r="G212" s="193"/>
      <c r="H212" s="207">
        <v>2.0499999999999998</v>
      </c>
      <c r="I212" s="198"/>
      <c r="J212" s="193"/>
      <c r="K212" s="193"/>
      <c r="L212" s="199"/>
      <c r="M212" s="200"/>
      <c r="N212" s="201"/>
      <c r="O212" s="201"/>
      <c r="P212" s="201"/>
      <c r="Q212" s="201"/>
      <c r="R212" s="201"/>
      <c r="S212" s="201"/>
      <c r="T212" s="202"/>
      <c r="AT212" s="203" t="s">
        <v>129</v>
      </c>
      <c r="AU212" s="203" t="s">
        <v>83</v>
      </c>
      <c r="AV212" s="11" t="s">
        <v>83</v>
      </c>
      <c r="AW212" s="11" t="s">
        <v>38</v>
      </c>
      <c r="AX212" s="11" t="s">
        <v>75</v>
      </c>
      <c r="AY212" s="203" t="s">
        <v>120</v>
      </c>
    </row>
    <row r="213" spans="2:65" s="11" customFormat="1">
      <c r="B213" s="192"/>
      <c r="C213" s="193"/>
      <c r="D213" s="194" t="s">
        <v>129</v>
      </c>
      <c r="E213" s="195" t="s">
        <v>22</v>
      </c>
      <c r="F213" s="196" t="s">
        <v>402</v>
      </c>
      <c r="G213" s="193"/>
      <c r="H213" s="197">
        <v>44.064</v>
      </c>
      <c r="I213" s="198"/>
      <c r="J213" s="193"/>
      <c r="K213" s="193"/>
      <c r="L213" s="199"/>
      <c r="M213" s="200"/>
      <c r="N213" s="201"/>
      <c r="O213" s="201"/>
      <c r="P213" s="201"/>
      <c r="Q213" s="201"/>
      <c r="R213" s="201"/>
      <c r="S213" s="201"/>
      <c r="T213" s="202"/>
      <c r="AT213" s="203" t="s">
        <v>129</v>
      </c>
      <c r="AU213" s="203" t="s">
        <v>83</v>
      </c>
      <c r="AV213" s="11" t="s">
        <v>83</v>
      </c>
      <c r="AW213" s="11" t="s">
        <v>38</v>
      </c>
      <c r="AX213" s="11" t="s">
        <v>75</v>
      </c>
      <c r="AY213" s="203" t="s">
        <v>120</v>
      </c>
    </row>
    <row r="214" spans="2:65" s="1" customFormat="1" ht="20.399999999999999" customHeight="1">
      <c r="B214" s="32"/>
      <c r="C214" s="180" t="s">
        <v>403</v>
      </c>
      <c r="D214" s="180" t="s">
        <v>122</v>
      </c>
      <c r="E214" s="181" t="s">
        <v>404</v>
      </c>
      <c r="F214" s="182" t="s">
        <v>405</v>
      </c>
      <c r="G214" s="183" t="s">
        <v>305</v>
      </c>
      <c r="H214" s="184">
        <v>65.138999999999996</v>
      </c>
      <c r="I214" s="185"/>
      <c r="J214" s="186">
        <f>ROUND(I214*H214,2)</f>
        <v>0</v>
      </c>
      <c r="K214" s="182" t="s">
        <v>126</v>
      </c>
      <c r="L214" s="52"/>
      <c r="M214" s="187" t="s">
        <v>22</v>
      </c>
      <c r="N214" s="188" t="s">
        <v>46</v>
      </c>
      <c r="O214" s="33"/>
      <c r="P214" s="189">
        <f>O214*H214</f>
        <v>0</v>
      </c>
      <c r="Q214" s="189">
        <v>0</v>
      </c>
      <c r="R214" s="189">
        <f>Q214*H214</f>
        <v>0</v>
      </c>
      <c r="S214" s="189">
        <v>0</v>
      </c>
      <c r="T214" s="190">
        <f>S214*H214</f>
        <v>0</v>
      </c>
      <c r="AR214" s="15" t="s">
        <v>127</v>
      </c>
      <c r="AT214" s="15" t="s">
        <v>122</v>
      </c>
      <c r="AU214" s="15" t="s">
        <v>83</v>
      </c>
      <c r="AY214" s="15" t="s">
        <v>120</v>
      </c>
      <c r="BE214" s="191">
        <f>IF(N214="základní",J214,0)</f>
        <v>0</v>
      </c>
      <c r="BF214" s="191">
        <f>IF(N214="snížená",J214,0)</f>
        <v>0</v>
      </c>
      <c r="BG214" s="191">
        <f>IF(N214="zákl. přenesená",J214,0)</f>
        <v>0</v>
      </c>
      <c r="BH214" s="191">
        <f>IF(N214="sníž. přenesená",J214,0)</f>
        <v>0</v>
      </c>
      <c r="BI214" s="191">
        <f>IF(N214="nulová",J214,0)</f>
        <v>0</v>
      </c>
      <c r="BJ214" s="15" t="s">
        <v>23</v>
      </c>
      <c r="BK214" s="191">
        <f>ROUND(I214*H214,2)</f>
        <v>0</v>
      </c>
      <c r="BL214" s="15" t="s">
        <v>127</v>
      </c>
      <c r="BM214" s="15" t="s">
        <v>406</v>
      </c>
    </row>
    <row r="215" spans="2:65" s="10" customFormat="1" ht="29.85" customHeight="1">
      <c r="B215" s="163"/>
      <c r="C215" s="164"/>
      <c r="D215" s="177" t="s">
        <v>74</v>
      </c>
      <c r="E215" s="178" t="s">
        <v>407</v>
      </c>
      <c r="F215" s="178" t="s">
        <v>408</v>
      </c>
      <c r="G215" s="164"/>
      <c r="H215" s="164"/>
      <c r="I215" s="167"/>
      <c r="J215" s="179">
        <f>BK215</f>
        <v>0</v>
      </c>
      <c r="K215" s="164"/>
      <c r="L215" s="169"/>
      <c r="M215" s="170"/>
      <c r="N215" s="171"/>
      <c r="O215" s="171"/>
      <c r="P215" s="172">
        <f>P216</f>
        <v>0</v>
      </c>
      <c r="Q215" s="171"/>
      <c r="R215" s="172">
        <f>R216</f>
        <v>0</v>
      </c>
      <c r="S215" s="171"/>
      <c r="T215" s="173">
        <f>T216</f>
        <v>0</v>
      </c>
      <c r="AR215" s="174" t="s">
        <v>23</v>
      </c>
      <c r="AT215" s="175" t="s">
        <v>74</v>
      </c>
      <c r="AU215" s="175" t="s">
        <v>23</v>
      </c>
      <c r="AY215" s="174" t="s">
        <v>120</v>
      </c>
      <c r="BK215" s="176">
        <f>BK216</f>
        <v>0</v>
      </c>
    </row>
    <row r="216" spans="2:65" s="1" customFormat="1" ht="28.8" customHeight="1">
      <c r="B216" s="32"/>
      <c r="C216" s="180" t="s">
        <v>409</v>
      </c>
      <c r="D216" s="180" t="s">
        <v>122</v>
      </c>
      <c r="E216" s="181" t="s">
        <v>410</v>
      </c>
      <c r="F216" s="182" t="s">
        <v>411</v>
      </c>
      <c r="G216" s="183" t="s">
        <v>305</v>
      </c>
      <c r="H216" s="184">
        <v>1847.114</v>
      </c>
      <c r="I216" s="185"/>
      <c r="J216" s="186">
        <f>ROUND(I216*H216,2)</f>
        <v>0</v>
      </c>
      <c r="K216" s="182" t="s">
        <v>126</v>
      </c>
      <c r="L216" s="52"/>
      <c r="M216" s="187" t="s">
        <v>22</v>
      </c>
      <c r="N216" s="219" t="s">
        <v>46</v>
      </c>
      <c r="O216" s="220"/>
      <c r="P216" s="221">
        <f>O216*H216</f>
        <v>0</v>
      </c>
      <c r="Q216" s="221">
        <v>0</v>
      </c>
      <c r="R216" s="221">
        <f>Q216*H216</f>
        <v>0</v>
      </c>
      <c r="S216" s="221">
        <v>0</v>
      </c>
      <c r="T216" s="222">
        <f>S216*H216</f>
        <v>0</v>
      </c>
      <c r="AR216" s="15" t="s">
        <v>127</v>
      </c>
      <c r="AT216" s="15" t="s">
        <v>122</v>
      </c>
      <c r="AU216" s="15" t="s">
        <v>83</v>
      </c>
      <c r="AY216" s="15" t="s">
        <v>120</v>
      </c>
      <c r="BE216" s="191">
        <f>IF(N216="základní",J216,0)</f>
        <v>0</v>
      </c>
      <c r="BF216" s="191">
        <f>IF(N216="snížená",J216,0)</f>
        <v>0</v>
      </c>
      <c r="BG216" s="191">
        <f>IF(N216="zákl. přenesená",J216,0)</f>
        <v>0</v>
      </c>
      <c r="BH216" s="191">
        <f>IF(N216="sníž. přenesená",J216,0)</f>
        <v>0</v>
      </c>
      <c r="BI216" s="191">
        <f>IF(N216="nulová",J216,0)</f>
        <v>0</v>
      </c>
      <c r="BJ216" s="15" t="s">
        <v>23</v>
      </c>
      <c r="BK216" s="191">
        <f>ROUND(I216*H216,2)</f>
        <v>0</v>
      </c>
      <c r="BL216" s="15" t="s">
        <v>127</v>
      </c>
      <c r="BM216" s="15" t="s">
        <v>412</v>
      </c>
    </row>
    <row r="217" spans="2:65" s="1" customFormat="1" ht="6.9" customHeight="1">
      <c r="B217" s="47"/>
      <c r="C217" s="48"/>
      <c r="D217" s="48"/>
      <c r="E217" s="48"/>
      <c r="F217" s="48"/>
      <c r="G217" s="48"/>
      <c r="H217" s="48"/>
      <c r="I217" s="126"/>
      <c r="J217" s="48"/>
      <c r="K217" s="48"/>
      <c r="L217" s="52"/>
    </row>
  </sheetData>
  <sheetProtection password="CC35" sheet="1" objects="1" scenarios="1" formatColumns="0" formatRows="0" sort="0" autoFilter="0"/>
  <autoFilter ref="C83:K83"/>
  <mergeCells count="9"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83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96"/>
  <sheetViews>
    <sheetView showGridLines="0" tabSelected="1" workbookViewId="0">
      <pane ySplit="1" topLeftCell="A56" activePane="bottomLeft" state="frozen"/>
      <selection pane="bottomLeft"/>
    </sheetView>
  </sheetViews>
  <sheetFormatPr defaultRowHeight="12"/>
  <cols>
    <col min="1" max="1" width="7.140625" customWidth="1"/>
    <col min="2" max="2" width="1.42578125" customWidth="1"/>
    <col min="3" max="3" width="3.5703125" customWidth="1"/>
    <col min="4" max="4" width="3.7109375" customWidth="1"/>
    <col min="5" max="5" width="14.7109375" customWidth="1"/>
    <col min="6" max="6" width="64.28515625" customWidth="1"/>
    <col min="7" max="7" width="7.42578125" customWidth="1"/>
    <col min="8" max="8" width="9.5703125" customWidth="1"/>
    <col min="9" max="9" width="10.85546875" style="102" customWidth="1"/>
    <col min="10" max="10" width="20.140625" customWidth="1"/>
    <col min="11" max="11" width="13.28515625" customWidth="1"/>
    <col min="13" max="18" width="9.140625" hidden="1"/>
    <col min="19" max="19" width="7" hidden="1" customWidth="1"/>
    <col min="20" max="20" width="25.425781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  <col min="44" max="65" width="9.140625" hidden="1"/>
  </cols>
  <sheetData>
    <row r="1" spans="1:70" ht="21.75" customHeight="1">
      <c r="A1" s="13"/>
      <c r="B1" s="227"/>
      <c r="C1" s="227"/>
      <c r="D1" s="226" t="s">
        <v>1</v>
      </c>
      <c r="E1" s="227"/>
      <c r="F1" s="228" t="s">
        <v>457</v>
      </c>
      <c r="G1" s="352" t="s">
        <v>458</v>
      </c>
      <c r="H1" s="352"/>
      <c r="I1" s="232"/>
      <c r="J1" s="228" t="s">
        <v>459</v>
      </c>
      <c r="K1" s="226" t="s">
        <v>87</v>
      </c>
      <c r="L1" s="228" t="s">
        <v>460</v>
      </c>
      <c r="M1" s="228"/>
      <c r="N1" s="228"/>
      <c r="O1" s="228"/>
      <c r="P1" s="228"/>
      <c r="Q1" s="228"/>
      <c r="R1" s="228"/>
      <c r="S1" s="228"/>
      <c r="T1" s="228"/>
      <c r="U1" s="224"/>
      <c r="V1" s="22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</row>
    <row r="2" spans="1:70" ht="36.9" customHeight="1"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AT2" s="15" t="s">
        <v>86</v>
      </c>
    </row>
    <row r="3" spans="1:70" ht="6.9" customHeight="1">
      <c r="B3" s="16"/>
      <c r="C3" s="17"/>
      <c r="D3" s="17"/>
      <c r="E3" s="17"/>
      <c r="F3" s="17"/>
      <c r="G3" s="17"/>
      <c r="H3" s="17"/>
      <c r="I3" s="103"/>
      <c r="J3" s="17"/>
      <c r="K3" s="18"/>
      <c r="AT3" s="15" t="s">
        <v>83</v>
      </c>
    </row>
    <row r="4" spans="1:70" ht="36.9" customHeight="1">
      <c r="B4" s="19"/>
      <c r="C4" s="20"/>
      <c r="D4" s="21" t="s">
        <v>88</v>
      </c>
      <c r="E4" s="20"/>
      <c r="F4" s="20"/>
      <c r="G4" s="20"/>
      <c r="H4" s="20"/>
      <c r="I4" s="104"/>
      <c r="J4" s="20"/>
      <c r="K4" s="22"/>
      <c r="M4" s="23" t="s">
        <v>10</v>
      </c>
      <c r="AT4" s="15" t="s">
        <v>4</v>
      </c>
    </row>
    <row r="5" spans="1:70" ht="6.9" customHeight="1">
      <c r="B5" s="19"/>
      <c r="C5" s="20"/>
      <c r="D5" s="20"/>
      <c r="E5" s="20"/>
      <c r="F5" s="20"/>
      <c r="G5" s="20"/>
      <c r="H5" s="20"/>
      <c r="I5" s="104"/>
      <c r="J5" s="20"/>
      <c r="K5" s="22"/>
    </row>
    <row r="6" spans="1:70" ht="13.2">
      <c r="B6" s="19"/>
      <c r="C6" s="20"/>
      <c r="D6" s="28" t="s">
        <v>16</v>
      </c>
      <c r="E6" s="20"/>
      <c r="F6" s="20"/>
      <c r="G6" s="20"/>
      <c r="H6" s="20"/>
      <c r="I6" s="104"/>
      <c r="J6" s="20"/>
      <c r="K6" s="22"/>
    </row>
    <row r="7" spans="1:70" ht="27.6" customHeight="1">
      <c r="B7" s="19"/>
      <c r="C7" s="20"/>
      <c r="D7" s="20"/>
      <c r="E7" s="353" t="str">
        <f>'Rekapitulace stavby'!K6</f>
        <v>R 169 - BC Za Obcí vč. cesty Za Rybníky I a cesty U Březinky v k.ú. Sendražice u Smiřic a Horní Neděliště</v>
      </c>
      <c r="F7" s="344"/>
      <c r="G7" s="344"/>
      <c r="H7" s="344"/>
      <c r="I7" s="104"/>
      <c r="J7" s="20"/>
      <c r="K7" s="22"/>
    </row>
    <row r="8" spans="1:70" s="1" customFormat="1" ht="13.2">
      <c r="B8" s="32"/>
      <c r="C8" s="33"/>
      <c r="D8" s="28" t="s">
        <v>89</v>
      </c>
      <c r="E8" s="33"/>
      <c r="F8" s="33"/>
      <c r="G8" s="33"/>
      <c r="H8" s="33"/>
      <c r="I8" s="105"/>
      <c r="J8" s="33"/>
      <c r="K8" s="36"/>
    </row>
    <row r="9" spans="1:70" s="1" customFormat="1" ht="36.9" customHeight="1">
      <c r="B9" s="32"/>
      <c r="C9" s="33"/>
      <c r="D9" s="33"/>
      <c r="E9" s="354" t="s">
        <v>413</v>
      </c>
      <c r="F9" s="328"/>
      <c r="G9" s="328"/>
      <c r="H9" s="328"/>
      <c r="I9" s="105"/>
      <c r="J9" s="33"/>
      <c r="K9" s="36"/>
    </row>
    <row r="10" spans="1:70" s="1" customFormat="1">
      <c r="B10" s="32"/>
      <c r="C10" s="33"/>
      <c r="D10" s="33"/>
      <c r="E10" s="33"/>
      <c r="F10" s="33"/>
      <c r="G10" s="33"/>
      <c r="H10" s="33"/>
      <c r="I10" s="105"/>
      <c r="J10" s="33"/>
      <c r="K10" s="36"/>
    </row>
    <row r="11" spans="1:70" s="1" customFormat="1" ht="14.4" customHeight="1">
      <c r="B11" s="32"/>
      <c r="C11" s="33"/>
      <c r="D11" s="28" t="s">
        <v>19</v>
      </c>
      <c r="E11" s="33"/>
      <c r="F11" s="26" t="s">
        <v>22</v>
      </c>
      <c r="G11" s="33"/>
      <c r="H11" s="33"/>
      <c r="I11" s="106" t="s">
        <v>21</v>
      </c>
      <c r="J11" s="26" t="s">
        <v>22</v>
      </c>
      <c r="K11" s="36"/>
    </row>
    <row r="12" spans="1:70" s="1" customFormat="1" ht="14.4" customHeight="1">
      <c r="B12" s="32"/>
      <c r="C12" s="33"/>
      <c r="D12" s="28" t="s">
        <v>24</v>
      </c>
      <c r="E12" s="33"/>
      <c r="F12" s="26" t="s">
        <v>25</v>
      </c>
      <c r="G12" s="33"/>
      <c r="H12" s="33"/>
      <c r="I12" s="106" t="s">
        <v>26</v>
      </c>
      <c r="J12" s="107" t="str">
        <f>'Rekapitulace stavby'!AN8</f>
        <v>27. 10. 2016</v>
      </c>
      <c r="K12" s="36"/>
    </row>
    <row r="13" spans="1:70" s="1" customFormat="1" ht="10.8" customHeight="1">
      <c r="B13" s="32"/>
      <c r="C13" s="33"/>
      <c r="D13" s="33"/>
      <c r="E13" s="33"/>
      <c r="F13" s="33"/>
      <c r="G13" s="33"/>
      <c r="H13" s="33"/>
      <c r="I13" s="105"/>
      <c r="J13" s="33"/>
      <c r="K13" s="36"/>
    </row>
    <row r="14" spans="1:70" s="1" customFormat="1" ht="14.4" customHeight="1">
      <c r="B14" s="32"/>
      <c r="C14" s="33"/>
      <c r="D14" s="28" t="s">
        <v>30</v>
      </c>
      <c r="E14" s="33"/>
      <c r="F14" s="33"/>
      <c r="G14" s="33"/>
      <c r="H14" s="33"/>
      <c r="I14" s="106" t="s">
        <v>31</v>
      </c>
      <c r="J14" s="26" t="s">
        <v>22</v>
      </c>
      <c r="K14" s="36"/>
    </row>
    <row r="15" spans="1:70" s="1" customFormat="1" ht="18" customHeight="1">
      <c r="B15" s="32"/>
      <c r="C15" s="33"/>
      <c r="D15" s="33"/>
      <c r="E15" s="26" t="s">
        <v>32</v>
      </c>
      <c r="F15" s="33"/>
      <c r="G15" s="33"/>
      <c r="H15" s="33"/>
      <c r="I15" s="106" t="s">
        <v>33</v>
      </c>
      <c r="J15" s="26" t="s">
        <v>22</v>
      </c>
      <c r="K15" s="36"/>
    </row>
    <row r="16" spans="1:70" s="1" customFormat="1" ht="6.9" customHeight="1">
      <c r="B16" s="32"/>
      <c r="C16" s="33"/>
      <c r="D16" s="33"/>
      <c r="E16" s="33"/>
      <c r="F16" s="33"/>
      <c r="G16" s="33"/>
      <c r="H16" s="33"/>
      <c r="I16" s="105"/>
      <c r="J16" s="33"/>
      <c r="K16" s="36"/>
    </row>
    <row r="17" spans="2:11" s="1" customFormat="1" ht="14.4" customHeight="1">
      <c r="B17" s="32"/>
      <c r="C17" s="33"/>
      <c r="D17" s="28" t="s">
        <v>34</v>
      </c>
      <c r="E17" s="33"/>
      <c r="F17" s="33"/>
      <c r="G17" s="33"/>
      <c r="H17" s="33"/>
      <c r="I17" s="106" t="s">
        <v>31</v>
      </c>
      <c r="J17" s="26" t="str">
        <f>IF('Rekapitulace stavby'!AN13="Vyplň údaj","",IF('Rekapitulace stavby'!AN13="","",'Rekapitulace stavby'!AN13))</f>
        <v/>
      </c>
      <c r="K17" s="36"/>
    </row>
    <row r="18" spans="2:11" s="1" customFormat="1" ht="18" customHeight="1">
      <c r="B18" s="32"/>
      <c r="C18" s="33"/>
      <c r="D18" s="33"/>
      <c r="E18" s="26" t="str">
        <f>IF('Rekapitulace stavby'!E14="Vyplň údaj","",IF('Rekapitulace stavby'!E14="","",'Rekapitulace stavby'!E14))</f>
        <v/>
      </c>
      <c r="F18" s="33"/>
      <c r="G18" s="33"/>
      <c r="H18" s="33"/>
      <c r="I18" s="106" t="s">
        <v>33</v>
      </c>
      <c r="J18" s="26" t="str">
        <f>IF('Rekapitulace stavby'!AN14="Vyplň údaj","",IF('Rekapitulace stavby'!AN14="","",'Rekapitulace stavby'!AN14))</f>
        <v/>
      </c>
      <c r="K18" s="36"/>
    </row>
    <row r="19" spans="2:11" s="1" customFormat="1" ht="6.9" customHeight="1">
      <c r="B19" s="32"/>
      <c r="C19" s="33"/>
      <c r="D19" s="33"/>
      <c r="E19" s="33"/>
      <c r="F19" s="33"/>
      <c r="G19" s="33"/>
      <c r="H19" s="33"/>
      <c r="I19" s="105"/>
      <c r="J19" s="33"/>
      <c r="K19" s="36"/>
    </row>
    <row r="20" spans="2:11" s="1" customFormat="1" ht="14.4" customHeight="1">
      <c r="B20" s="32"/>
      <c r="C20" s="33"/>
      <c r="D20" s="28" t="s">
        <v>36</v>
      </c>
      <c r="E20" s="33"/>
      <c r="F20" s="33"/>
      <c r="G20" s="33"/>
      <c r="H20" s="33"/>
      <c r="I20" s="106" t="s">
        <v>31</v>
      </c>
      <c r="J20" s="26" t="s">
        <v>22</v>
      </c>
      <c r="K20" s="36"/>
    </row>
    <row r="21" spans="2:11" s="1" customFormat="1" ht="18" customHeight="1">
      <c r="B21" s="32"/>
      <c r="C21" s="33"/>
      <c r="D21" s="33"/>
      <c r="E21" s="26" t="s">
        <v>37</v>
      </c>
      <c r="F21" s="33"/>
      <c r="G21" s="33"/>
      <c r="H21" s="33"/>
      <c r="I21" s="106" t="s">
        <v>33</v>
      </c>
      <c r="J21" s="26" t="s">
        <v>22</v>
      </c>
      <c r="K21" s="36"/>
    </row>
    <row r="22" spans="2:11" s="1" customFormat="1" ht="6.9" customHeight="1">
      <c r="B22" s="32"/>
      <c r="C22" s="33"/>
      <c r="D22" s="33"/>
      <c r="E22" s="33"/>
      <c r="F22" s="33"/>
      <c r="G22" s="33"/>
      <c r="H22" s="33"/>
      <c r="I22" s="105"/>
      <c r="J22" s="33"/>
      <c r="K22" s="36"/>
    </row>
    <row r="23" spans="2:11" s="1" customFormat="1" ht="14.4" customHeight="1">
      <c r="B23" s="32"/>
      <c r="C23" s="33"/>
      <c r="D23" s="28" t="s">
        <v>39</v>
      </c>
      <c r="E23" s="33"/>
      <c r="F23" s="33"/>
      <c r="G23" s="33"/>
      <c r="H23" s="33"/>
      <c r="I23" s="105"/>
      <c r="J23" s="33"/>
      <c r="K23" s="36"/>
    </row>
    <row r="24" spans="2:11" s="6" customFormat="1" ht="20.399999999999999" customHeight="1">
      <c r="B24" s="108"/>
      <c r="C24" s="109"/>
      <c r="D24" s="109"/>
      <c r="E24" s="347" t="s">
        <v>22</v>
      </c>
      <c r="F24" s="355"/>
      <c r="G24" s="355"/>
      <c r="H24" s="355"/>
      <c r="I24" s="110"/>
      <c r="J24" s="109"/>
      <c r="K24" s="111"/>
    </row>
    <row r="25" spans="2:11" s="1" customFormat="1" ht="6.9" customHeight="1">
      <c r="B25" s="32"/>
      <c r="C25" s="33"/>
      <c r="D25" s="33"/>
      <c r="E25" s="33"/>
      <c r="F25" s="33"/>
      <c r="G25" s="33"/>
      <c r="H25" s="33"/>
      <c r="I25" s="105"/>
      <c r="J25" s="33"/>
      <c r="K25" s="36"/>
    </row>
    <row r="26" spans="2:11" s="1" customFormat="1" ht="6.9" customHeight="1">
      <c r="B26" s="32"/>
      <c r="C26" s="33"/>
      <c r="D26" s="77"/>
      <c r="E26" s="77"/>
      <c r="F26" s="77"/>
      <c r="G26" s="77"/>
      <c r="H26" s="77"/>
      <c r="I26" s="112"/>
      <c r="J26" s="77"/>
      <c r="K26" s="113"/>
    </row>
    <row r="27" spans="2:11" s="1" customFormat="1" ht="25.35" customHeight="1">
      <c r="B27" s="32"/>
      <c r="C27" s="33"/>
      <c r="D27" s="114" t="s">
        <v>41</v>
      </c>
      <c r="E27" s="33"/>
      <c r="F27" s="33"/>
      <c r="G27" s="33"/>
      <c r="H27" s="33"/>
      <c r="I27" s="105"/>
      <c r="J27" s="115">
        <f>ROUND(J79,2)</f>
        <v>0</v>
      </c>
      <c r="K27" s="36"/>
    </row>
    <row r="28" spans="2:11" s="1" customFormat="1" ht="6.9" customHeight="1">
      <c r="B28" s="32"/>
      <c r="C28" s="33"/>
      <c r="D28" s="77"/>
      <c r="E28" s="77"/>
      <c r="F28" s="77"/>
      <c r="G28" s="77"/>
      <c r="H28" s="77"/>
      <c r="I28" s="112"/>
      <c r="J28" s="77"/>
      <c r="K28" s="113"/>
    </row>
    <row r="29" spans="2:11" s="1" customFormat="1" ht="14.4" customHeight="1">
      <c r="B29" s="32"/>
      <c r="C29" s="33"/>
      <c r="D29" s="33"/>
      <c r="E29" s="33"/>
      <c r="F29" s="37" t="s">
        <v>43</v>
      </c>
      <c r="G29" s="33"/>
      <c r="H29" s="33"/>
      <c r="I29" s="116" t="s">
        <v>42</v>
      </c>
      <c r="J29" s="37" t="s">
        <v>44</v>
      </c>
      <c r="K29" s="36"/>
    </row>
    <row r="30" spans="2:11" s="1" customFormat="1" ht="14.4" customHeight="1">
      <c r="B30" s="32"/>
      <c r="C30" s="33"/>
      <c r="D30" s="40" t="s">
        <v>45</v>
      </c>
      <c r="E30" s="40" t="s">
        <v>46</v>
      </c>
      <c r="F30" s="117">
        <f>ROUND(SUM(BE79:BE95), 2)</f>
        <v>0</v>
      </c>
      <c r="G30" s="33"/>
      <c r="H30" s="33"/>
      <c r="I30" s="118">
        <v>0.21</v>
      </c>
      <c r="J30" s="117">
        <f>ROUND(ROUND((SUM(BE79:BE95)), 2)*I30, 2)</f>
        <v>0</v>
      </c>
      <c r="K30" s="36"/>
    </row>
    <row r="31" spans="2:11" s="1" customFormat="1" ht="14.4" customHeight="1">
      <c r="B31" s="32"/>
      <c r="C31" s="33"/>
      <c r="D31" s="33"/>
      <c r="E31" s="40" t="s">
        <v>47</v>
      </c>
      <c r="F31" s="117">
        <f>ROUND(SUM(BF79:BF95), 2)</f>
        <v>0</v>
      </c>
      <c r="G31" s="33"/>
      <c r="H31" s="33"/>
      <c r="I31" s="118">
        <v>0.15</v>
      </c>
      <c r="J31" s="117">
        <f>ROUND(ROUND((SUM(BF79:BF95)), 2)*I31, 2)</f>
        <v>0</v>
      </c>
      <c r="K31" s="36"/>
    </row>
    <row r="32" spans="2:11" s="1" customFormat="1" ht="14.4" hidden="1" customHeight="1">
      <c r="B32" s="32"/>
      <c r="C32" s="33"/>
      <c r="D32" s="33"/>
      <c r="E32" s="40" t="s">
        <v>48</v>
      </c>
      <c r="F32" s="117">
        <f>ROUND(SUM(BG79:BG95), 2)</f>
        <v>0</v>
      </c>
      <c r="G32" s="33"/>
      <c r="H32" s="33"/>
      <c r="I32" s="118">
        <v>0.21</v>
      </c>
      <c r="J32" s="117">
        <v>0</v>
      </c>
      <c r="K32" s="36"/>
    </row>
    <row r="33" spans="2:11" s="1" customFormat="1" ht="14.4" hidden="1" customHeight="1">
      <c r="B33" s="32"/>
      <c r="C33" s="33"/>
      <c r="D33" s="33"/>
      <c r="E33" s="40" t="s">
        <v>49</v>
      </c>
      <c r="F33" s="117">
        <f>ROUND(SUM(BH79:BH95), 2)</f>
        <v>0</v>
      </c>
      <c r="G33" s="33"/>
      <c r="H33" s="33"/>
      <c r="I33" s="118">
        <v>0.15</v>
      </c>
      <c r="J33" s="117">
        <v>0</v>
      </c>
      <c r="K33" s="36"/>
    </row>
    <row r="34" spans="2:11" s="1" customFormat="1" ht="14.4" hidden="1" customHeight="1">
      <c r="B34" s="32"/>
      <c r="C34" s="33"/>
      <c r="D34" s="33"/>
      <c r="E34" s="40" t="s">
        <v>50</v>
      </c>
      <c r="F34" s="117">
        <f>ROUND(SUM(BI79:BI95), 2)</f>
        <v>0</v>
      </c>
      <c r="G34" s="33"/>
      <c r="H34" s="33"/>
      <c r="I34" s="118">
        <v>0</v>
      </c>
      <c r="J34" s="117">
        <v>0</v>
      </c>
      <c r="K34" s="36"/>
    </row>
    <row r="35" spans="2:11" s="1" customFormat="1" ht="6.9" customHeight="1">
      <c r="B35" s="32"/>
      <c r="C35" s="33"/>
      <c r="D35" s="33"/>
      <c r="E35" s="33"/>
      <c r="F35" s="33"/>
      <c r="G35" s="33"/>
      <c r="H35" s="33"/>
      <c r="I35" s="105"/>
      <c r="J35" s="33"/>
      <c r="K35" s="36"/>
    </row>
    <row r="36" spans="2:11" s="1" customFormat="1" ht="25.35" customHeight="1">
      <c r="B36" s="32"/>
      <c r="C36" s="119"/>
      <c r="D36" s="120" t="s">
        <v>51</v>
      </c>
      <c r="E36" s="71"/>
      <c r="F36" s="71"/>
      <c r="G36" s="121" t="s">
        <v>52</v>
      </c>
      <c r="H36" s="122" t="s">
        <v>53</v>
      </c>
      <c r="I36" s="123"/>
      <c r="J36" s="124">
        <f>SUM(J27:J34)</f>
        <v>0</v>
      </c>
      <c r="K36" s="125"/>
    </row>
    <row r="37" spans="2:11" s="1" customFormat="1" ht="14.4" customHeight="1">
      <c r="B37" s="47"/>
      <c r="C37" s="48"/>
      <c r="D37" s="48"/>
      <c r="E37" s="48"/>
      <c r="F37" s="48"/>
      <c r="G37" s="48"/>
      <c r="H37" s="48"/>
      <c r="I37" s="126"/>
      <c r="J37" s="48"/>
      <c r="K37" s="49"/>
    </row>
    <row r="41" spans="2:11" s="1" customFormat="1" ht="6.9" customHeight="1">
      <c r="B41" s="127"/>
      <c r="C41" s="128"/>
      <c r="D41" s="128"/>
      <c r="E41" s="128"/>
      <c r="F41" s="128"/>
      <c r="G41" s="128"/>
      <c r="H41" s="128"/>
      <c r="I41" s="129"/>
      <c r="J41" s="128"/>
      <c r="K41" s="130"/>
    </row>
    <row r="42" spans="2:11" s="1" customFormat="1" ht="36.9" customHeight="1">
      <c r="B42" s="32"/>
      <c r="C42" s="21" t="s">
        <v>91</v>
      </c>
      <c r="D42" s="33"/>
      <c r="E42" s="33"/>
      <c r="F42" s="33"/>
      <c r="G42" s="33"/>
      <c r="H42" s="33"/>
      <c r="I42" s="105"/>
      <c r="J42" s="33"/>
      <c r="K42" s="36"/>
    </row>
    <row r="43" spans="2:11" s="1" customFormat="1" ht="6.9" customHeight="1">
      <c r="B43" s="32"/>
      <c r="C43" s="33"/>
      <c r="D43" s="33"/>
      <c r="E43" s="33"/>
      <c r="F43" s="33"/>
      <c r="G43" s="33"/>
      <c r="H43" s="33"/>
      <c r="I43" s="105"/>
      <c r="J43" s="33"/>
      <c r="K43" s="36"/>
    </row>
    <row r="44" spans="2:11" s="1" customFormat="1" ht="14.4" customHeight="1">
      <c r="B44" s="32"/>
      <c r="C44" s="28" t="s">
        <v>16</v>
      </c>
      <c r="D44" s="33"/>
      <c r="E44" s="33"/>
      <c r="F44" s="33"/>
      <c r="G44" s="33"/>
      <c r="H44" s="33"/>
      <c r="I44" s="105"/>
      <c r="J44" s="33"/>
      <c r="K44" s="36"/>
    </row>
    <row r="45" spans="2:11" s="1" customFormat="1" ht="27" customHeight="1">
      <c r="B45" s="32"/>
      <c r="C45" s="33"/>
      <c r="D45" s="33"/>
      <c r="E45" s="353" t="str">
        <f>E7</f>
        <v>R 169 - BC Za Obcí vč. cesty Za Rybníky I a cesty U Březinky v k.ú. Sendražice u Smiřic a Horní Neděliště</v>
      </c>
      <c r="F45" s="328"/>
      <c r="G45" s="328"/>
      <c r="H45" s="328"/>
      <c r="I45" s="105"/>
      <c r="J45" s="33"/>
      <c r="K45" s="36"/>
    </row>
    <row r="46" spans="2:11" s="1" customFormat="1" ht="14.4" customHeight="1">
      <c r="B46" s="32"/>
      <c r="C46" s="28" t="s">
        <v>89</v>
      </c>
      <c r="D46" s="33"/>
      <c r="E46" s="33"/>
      <c r="F46" s="33"/>
      <c r="G46" s="33"/>
      <c r="H46" s="33"/>
      <c r="I46" s="105"/>
      <c r="J46" s="33"/>
      <c r="K46" s="36"/>
    </row>
    <row r="47" spans="2:11" s="1" customFormat="1" ht="22.2" customHeight="1">
      <c r="B47" s="32"/>
      <c r="C47" s="33"/>
      <c r="D47" s="33"/>
      <c r="E47" s="354" t="str">
        <f>E9</f>
        <v xml:space="preserve">VON - Vedlejší a ostatní náklady </v>
      </c>
      <c r="F47" s="328"/>
      <c r="G47" s="328"/>
      <c r="H47" s="328"/>
      <c r="I47" s="105"/>
      <c r="J47" s="33"/>
      <c r="K47" s="36"/>
    </row>
    <row r="48" spans="2:11" s="1" customFormat="1" ht="6.9" customHeight="1">
      <c r="B48" s="32"/>
      <c r="C48" s="33"/>
      <c r="D48" s="33"/>
      <c r="E48" s="33"/>
      <c r="F48" s="33"/>
      <c r="G48" s="33"/>
      <c r="H48" s="33"/>
      <c r="I48" s="105"/>
      <c r="J48" s="33"/>
      <c r="K48" s="36"/>
    </row>
    <row r="49" spans="2:47" s="1" customFormat="1" ht="18" customHeight="1">
      <c r="B49" s="32"/>
      <c r="C49" s="28" t="s">
        <v>24</v>
      </c>
      <c r="D49" s="33"/>
      <c r="E49" s="33"/>
      <c r="F49" s="26" t="str">
        <f>F12</f>
        <v xml:space="preserve"> </v>
      </c>
      <c r="G49" s="33"/>
      <c r="H49" s="33"/>
      <c r="I49" s="106" t="s">
        <v>26</v>
      </c>
      <c r="J49" s="107" t="str">
        <f>IF(J12="","",J12)</f>
        <v>27. 10. 2016</v>
      </c>
      <c r="K49" s="36"/>
    </row>
    <row r="50" spans="2:47" s="1" customFormat="1" ht="6.9" customHeight="1">
      <c r="B50" s="32"/>
      <c r="C50" s="33"/>
      <c r="D50" s="33"/>
      <c r="E50" s="33"/>
      <c r="F50" s="33"/>
      <c r="G50" s="33"/>
      <c r="H50" s="33"/>
      <c r="I50" s="105"/>
      <c r="J50" s="33"/>
      <c r="K50" s="36"/>
    </row>
    <row r="51" spans="2:47" s="1" customFormat="1" ht="13.2">
      <c r="B51" s="32"/>
      <c r="C51" s="28" t="s">
        <v>30</v>
      </c>
      <c r="D51" s="33"/>
      <c r="E51" s="33"/>
      <c r="F51" s="26" t="str">
        <f>E15</f>
        <v>Obec Sendražice</v>
      </c>
      <c r="G51" s="33"/>
      <c r="H51" s="33"/>
      <c r="I51" s="106" t="s">
        <v>36</v>
      </c>
      <c r="J51" s="26" t="str">
        <f>E21</f>
        <v>Agroprojekce Litomyšl, s.r.o.</v>
      </c>
      <c r="K51" s="36"/>
    </row>
    <row r="52" spans="2:47" s="1" customFormat="1" ht="14.4" customHeight="1">
      <c r="B52" s="32"/>
      <c r="C52" s="28" t="s">
        <v>34</v>
      </c>
      <c r="D52" s="33"/>
      <c r="E52" s="33"/>
      <c r="F52" s="26" t="str">
        <f>IF(E18="","",E18)</f>
        <v/>
      </c>
      <c r="G52" s="33"/>
      <c r="H52" s="33"/>
      <c r="I52" s="105"/>
      <c r="J52" s="33"/>
      <c r="K52" s="36"/>
    </row>
    <row r="53" spans="2:47" s="1" customFormat="1" ht="10.35" customHeight="1">
      <c r="B53" s="32"/>
      <c r="C53" s="33"/>
      <c r="D53" s="33"/>
      <c r="E53" s="33"/>
      <c r="F53" s="33"/>
      <c r="G53" s="33"/>
      <c r="H53" s="33"/>
      <c r="I53" s="105"/>
      <c r="J53" s="33"/>
      <c r="K53" s="36"/>
    </row>
    <row r="54" spans="2:47" s="1" customFormat="1" ht="29.25" customHeight="1">
      <c r="B54" s="32"/>
      <c r="C54" s="131" t="s">
        <v>92</v>
      </c>
      <c r="D54" s="119"/>
      <c r="E54" s="119"/>
      <c r="F54" s="119"/>
      <c r="G54" s="119"/>
      <c r="H54" s="119"/>
      <c r="I54" s="132"/>
      <c r="J54" s="133" t="s">
        <v>93</v>
      </c>
      <c r="K54" s="134"/>
    </row>
    <row r="55" spans="2:47" s="1" customFormat="1" ht="10.35" customHeight="1">
      <c r="B55" s="32"/>
      <c r="C55" s="33"/>
      <c r="D55" s="33"/>
      <c r="E55" s="33"/>
      <c r="F55" s="33"/>
      <c r="G55" s="33"/>
      <c r="H55" s="33"/>
      <c r="I55" s="105"/>
      <c r="J55" s="33"/>
      <c r="K55" s="36"/>
    </row>
    <row r="56" spans="2:47" s="1" customFormat="1" ht="29.25" customHeight="1">
      <c r="B56" s="32"/>
      <c r="C56" s="135" t="s">
        <v>94</v>
      </c>
      <c r="D56" s="33"/>
      <c r="E56" s="33"/>
      <c r="F56" s="33"/>
      <c r="G56" s="33"/>
      <c r="H56" s="33"/>
      <c r="I56" s="105"/>
      <c r="J56" s="115">
        <f>J79</f>
        <v>0</v>
      </c>
      <c r="K56" s="36"/>
      <c r="AU56" s="15" t="s">
        <v>95</v>
      </c>
    </row>
    <row r="57" spans="2:47" s="7" customFormat="1" ht="24.9" customHeight="1">
      <c r="B57" s="136"/>
      <c r="C57" s="137"/>
      <c r="D57" s="138" t="s">
        <v>414</v>
      </c>
      <c r="E57" s="139"/>
      <c r="F57" s="139"/>
      <c r="G57" s="139"/>
      <c r="H57" s="139"/>
      <c r="I57" s="140"/>
      <c r="J57" s="141">
        <f>J80</f>
        <v>0</v>
      </c>
      <c r="K57" s="142"/>
    </row>
    <row r="58" spans="2:47" s="8" customFormat="1" ht="19.95" customHeight="1">
      <c r="B58" s="143"/>
      <c r="C58" s="144"/>
      <c r="D58" s="145" t="s">
        <v>415</v>
      </c>
      <c r="E58" s="146"/>
      <c r="F58" s="146"/>
      <c r="G58" s="146"/>
      <c r="H58" s="146"/>
      <c r="I58" s="147"/>
      <c r="J58" s="148">
        <f>J81</f>
        <v>0</v>
      </c>
      <c r="K58" s="149"/>
    </row>
    <row r="59" spans="2:47" s="8" customFormat="1" ht="19.95" customHeight="1">
      <c r="B59" s="143"/>
      <c r="C59" s="144"/>
      <c r="D59" s="145" t="s">
        <v>416</v>
      </c>
      <c r="E59" s="146"/>
      <c r="F59" s="146"/>
      <c r="G59" s="146"/>
      <c r="H59" s="146"/>
      <c r="I59" s="147"/>
      <c r="J59" s="148">
        <f>J84</f>
        <v>0</v>
      </c>
      <c r="K59" s="149"/>
    </row>
    <row r="60" spans="2:47" s="1" customFormat="1" ht="21.75" customHeight="1">
      <c r="B60" s="32"/>
      <c r="C60" s="33"/>
      <c r="D60" s="33"/>
      <c r="E60" s="33"/>
      <c r="F60" s="33"/>
      <c r="G60" s="33"/>
      <c r="H60" s="33"/>
      <c r="I60" s="105"/>
      <c r="J60" s="33"/>
      <c r="K60" s="36"/>
    </row>
    <row r="61" spans="2:47" s="1" customFormat="1" ht="6.9" customHeight="1">
      <c r="B61" s="47"/>
      <c r="C61" s="48"/>
      <c r="D61" s="48"/>
      <c r="E61" s="48"/>
      <c r="F61" s="48"/>
      <c r="G61" s="48"/>
      <c r="H61" s="48"/>
      <c r="I61" s="126"/>
      <c r="J61" s="48"/>
      <c r="K61" s="49"/>
    </row>
    <row r="65" spans="2:63" s="1" customFormat="1" ht="6.9" customHeight="1">
      <c r="B65" s="50"/>
      <c r="C65" s="51"/>
      <c r="D65" s="51"/>
      <c r="E65" s="51"/>
      <c r="F65" s="51"/>
      <c r="G65" s="51"/>
      <c r="H65" s="51"/>
      <c r="I65" s="129"/>
      <c r="J65" s="51"/>
      <c r="K65" s="51"/>
      <c r="L65" s="52"/>
    </row>
    <row r="66" spans="2:63" s="1" customFormat="1" ht="36.9" customHeight="1">
      <c r="B66" s="32"/>
      <c r="C66" s="53" t="s">
        <v>104</v>
      </c>
      <c r="D66" s="54"/>
      <c r="E66" s="54"/>
      <c r="F66" s="54"/>
      <c r="G66" s="54"/>
      <c r="H66" s="54"/>
      <c r="I66" s="150"/>
      <c r="J66" s="54"/>
      <c r="K66" s="54"/>
      <c r="L66" s="52"/>
    </row>
    <row r="67" spans="2:63" s="1" customFormat="1" ht="6.9" customHeight="1">
      <c r="B67" s="32"/>
      <c r="C67" s="54"/>
      <c r="D67" s="54"/>
      <c r="E67" s="54"/>
      <c r="F67" s="54"/>
      <c r="G67" s="54"/>
      <c r="H67" s="54"/>
      <c r="I67" s="150"/>
      <c r="J67" s="54"/>
      <c r="K67" s="54"/>
      <c r="L67" s="52"/>
    </row>
    <row r="68" spans="2:63" s="1" customFormat="1" ht="14.4" customHeight="1">
      <c r="B68" s="32"/>
      <c r="C68" s="56" t="s">
        <v>16</v>
      </c>
      <c r="D68" s="54"/>
      <c r="E68" s="54"/>
      <c r="F68" s="54"/>
      <c r="G68" s="54"/>
      <c r="H68" s="54"/>
      <c r="I68" s="150"/>
      <c r="J68" s="54"/>
      <c r="K68" s="54"/>
      <c r="L68" s="52"/>
    </row>
    <row r="69" spans="2:63" s="1" customFormat="1" ht="27" customHeight="1">
      <c r="B69" s="32"/>
      <c r="C69" s="54"/>
      <c r="D69" s="54"/>
      <c r="E69" s="351" t="str">
        <f>E7</f>
        <v>R 169 - BC Za Obcí vč. cesty Za Rybníky I a cesty U Březinky v k.ú. Sendražice u Smiřic a Horní Neděliště</v>
      </c>
      <c r="F69" s="321"/>
      <c r="G69" s="321"/>
      <c r="H69" s="321"/>
      <c r="I69" s="150"/>
      <c r="J69" s="54"/>
      <c r="K69" s="54"/>
      <c r="L69" s="52"/>
    </row>
    <row r="70" spans="2:63" s="1" customFormat="1" ht="14.4" customHeight="1">
      <c r="B70" s="32"/>
      <c r="C70" s="56" t="s">
        <v>89</v>
      </c>
      <c r="D70" s="54"/>
      <c r="E70" s="54"/>
      <c r="F70" s="54"/>
      <c r="G70" s="54"/>
      <c r="H70" s="54"/>
      <c r="I70" s="150"/>
      <c r="J70" s="54"/>
      <c r="K70" s="54"/>
      <c r="L70" s="52"/>
    </row>
    <row r="71" spans="2:63" s="1" customFormat="1" ht="22.2" customHeight="1">
      <c r="B71" s="32"/>
      <c r="C71" s="54"/>
      <c r="D71" s="54"/>
      <c r="E71" s="318" t="str">
        <f>E9</f>
        <v xml:space="preserve">VON - Vedlejší a ostatní náklady </v>
      </c>
      <c r="F71" s="321"/>
      <c r="G71" s="321"/>
      <c r="H71" s="321"/>
      <c r="I71" s="150"/>
      <c r="J71" s="54"/>
      <c r="K71" s="54"/>
      <c r="L71" s="52"/>
    </row>
    <row r="72" spans="2:63" s="1" customFormat="1" ht="6.9" customHeight="1">
      <c r="B72" s="32"/>
      <c r="C72" s="54"/>
      <c r="D72" s="54"/>
      <c r="E72" s="54"/>
      <c r="F72" s="54"/>
      <c r="G72" s="54"/>
      <c r="H72" s="54"/>
      <c r="I72" s="150"/>
      <c r="J72" s="54"/>
      <c r="K72" s="54"/>
      <c r="L72" s="52"/>
    </row>
    <row r="73" spans="2:63" s="1" customFormat="1" ht="18" customHeight="1">
      <c r="B73" s="32"/>
      <c r="C73" s="56" t="s">
        <v>24</v>
      </c>
      <c r="D73" s="54"/>
      <c r="E73" s="54"/>
      <c r="F73" s="151" t="str">
        <f>F12</f>
        <v xml:space="preserve"> </v>
      </c>
      <c r="G73" s="54"/>
      <c r="H73" s="54"/>
      <c r="I73" s="152" t="s">
        <v>26</v>
      </c>
      <c r="J73" s="64" t="str">
        <f>IF(J12="","",J12)</f>
        <v>27. 10. 2016</v>
      </c>
      <c r="K73" s="54"/>
      <c r="L73" s="52"/>
    </row>
    <row r="74" spans="2:63" s="1" customFormat="1" ht="6.9" customHeight="1">
      <c r="B74" s="32"/>
      <c r="C74" s="54"/>
      <c r="D74" s="54"/>
      <c r="E74" s="54"/>
      <c r="F74" s="54"/>
      <c r="G74" s="54"/>
      <c r="H74" s="54"/>
      <c r="I74" s="150"/>
      <c r="J74" s="54"/>
      <c r="K74" s="54"/>
      <c r="L74" s="52"/>
    </row>
    <row r="75" spans="2:63" s="1" customFormat="1" ht="13.2">
      <c r="B75" s="32"/>
      <c r="C75" s="56" t="s">
        <v>30</v>
      </c>
      <c r="D75" s="54"/>
      <c r="E75" s="54"/>
      <c r="F75" s="151" t="str">
        <f>E15</f>
        <v>Obec Sendražice</v>
      </c>
      <c r="G75" s="54"/>
      <c r="H75" s="54"/>
      <c r="I75" s="152" t="s">
        <v>36</v>
      </c>
      <c r="J75" s="151" t="str">
        <f>E21</f>
        <v>Agroprojekce Litomyšl, s.r.o.</v>
      </c>
      <c r="K75" s="54"/>
      <c r="L75" s="52"/>
    </row>
    <row r="76" spans="2:63" s="1" customFormat="1" ht="14.4" customHeight="1">
      <c r="B76" s="32"/>
      <c r="C76" s="56" t="s">
        <v>34</v>
      </c>
      <c r="D76" s="54"/>
      <c r="E76" s="54"/>
      <c r="F76" s="151" t="str">
        <f>IF(E18="","",E18)</f>
        <v/>
      </c>
      <c r="G76" s="54"/>
      <c r="H76" s="54"/>
      <c r="I76" s="150"/>
      <c r="J76" s="54"/>
      <c r="K76" s="54"/>
      <c r="L76" s="52"/>
    </row>
    <row r="77" spans="2:63" s="1" customFormat="1" ht="10.35" customHeight="1">
      <c r="B77" s="32"/>
      <c r="C77" s="54"/>
      <c r="D77" s="54"/>
      <c r="E77" s="54"/>
      <c r="F77" s="54"/>
      <c r="G77" s="54"/>
      <c r="H77" s="54"/>
      <c r="I77" s="150"/>
      <c r="J77" s="54"/>
      <c r="K77" s="54"/>
      <c r="L77" s="52"/>
    </row>
    <row r="78" spans="2:63" s="9" customFormat="1" ht="29.25" customHeight="1">
      <c r="B78" s="153"/>
      <c r="C78" s="154" t="s">
        <v>105</v>
      </c>
      <c r="D78" s="155" t="s">
        <v>60</v>
      </c>
      <c r="E78" s="155" t="s">
        <v>56</v>
      </c>
      <c r="F78" s="155" t="s">
        <v>106</v>
      </c>
      <c r="G78" s="155" t="s">
        <v>107</v>
      </c>
      <c r="H78" s="155" t="s">
        <v>108</v>
      </c>
      <c r="I78" s="156" t="s">
        <v>109</v>
      </c>
      <c r="J78" s="155" t="s">
        <v>93</v>
      </c>
      <c r="K78" s="157" t="s">
        <v>110</v>
      </c>
      <c r="L78" s="158"/>
      <c r="M78" s="73" t="s">
        <v>111</v>
      </c>
      <c r="N78" s="74" t="s">
        <v>45</v>
      </c>
      <c r="O78" s="74" t="s">
        <v>112</v>
      </c>
      <c r="P78" s="74" t="s">
        <v>113</v>
      </c>
      <c r="Q78" s="74" t="s">
        <v>114</v>
      </c>
      <c r="R78" s="74" t="s">
        <v>115</v>
      </c>
      <c r="S78" s="74" t="s">
        <v>116</v>
      </c>
      <c r="T78" s="75" t="s">
        <v>117</v>
      </c>
    </row>
    <row r="79" spans="2:63" s="1" customFormat="1" ht="29.25" customHeight="1">
      <c r="B79" s="32"/>
      <c r="C79" s="79" t="s">
        <v>94</v>
      </c>
      <c r="D79" s="54"/>
      <c r="E79" s="54"/>
      <c r="F79" s="54"/>
      <c r="G79" s="54"/>
      <c r="H79" s="54"/>
      <c r="I79" s="150"/>
      <c r="J79" s="159">
        <f>BK79</f>
        <v>0</v>
      </c>
      <c r="K79" s="54"/>
      <c r="L79" s="52"/>
      <c r="M79" s="76"/>
      <c r="N79" s="77"/>
      <c r="O79" s="77"/>
      <c r="P79" s="160">
        <f>P80</f>
        <v>0</v>
      </c>
      <c r="Q79" s="77"/>
      <c r="R79" s="160">
        <f>R80</f>
        <v>0</v>
      </c>
      <c r="S79" s="77"/>
      <c r="T79" s="161">
        <f>T80</f>
        <v>0</v>
      </c>
      <c r="AT79" s="15" t="s">
        <v>74</v>
      </c>
      <c r="AU79" s="15" t="s">
        <v>95</v>
      </c>
      <c r="BK79" s="162">
        <f>BK80</f>
        <v>0</v>
      </c>
    </row>
    <row r="80" spans="2:63" s="10" customFormat="1" ht="37.35" customHeight="1">
      <c r="B80" s="163"/>
      <c r="C80" s="164"/>
      <c r="D80" s="165" t="s">
        <v>74</v>
      </c>
      <c r="E80" s="166" t="s">
        <v>417</v>
      </c>
      <c r="F80" s="166" t="s">
        <v>418</v>
      </c>
      <c r="G80" s="164"/>
      <c r="H80" s="164"/>
      <c r="I80" s="167"/>
      <c r="J80" s="168">
        <f>BK80</f>
        <v>0</v>
      </c>
      <c r="K80" s="164"/>
      <c r="L80" s="169"/>
      <c r="M80" s="170"/>
      <c r="N80" s="171"/>
      <c r="O80" s="171"/>
      <c r="P80" s="172">
        <f>P81+P84</f>
        <v>0</v>
      </c>
      <c r="Q80" s="171"/>
      <c r="R80" s="172">
        <f>R81+R84</f>
        <v>0</v>
      </c>
      <c r="S80" s="171"/>
      <c r="T80" s="173">
        <f>T81+T84</f>
        <v>0</v>
      </c>
      <c r="AR80" s="174" t="s">
        <v>142</v>
      </c>
      <c r="AT80" s="175" t="s">
        <v>74</v>
      </c>
      <c r="AU80" s="175" t="s">
        <v>75</v>
      </c>
      <c r="AY80" s="174" t="s">
        <v>120</v>
      </c>
      <c r="BK80" s="176">
        <f>BK81+BK84</f>
        <v>0</v>
      </c>
    </row>
    <row r="81" spans="2:65" s="10" customFormat="1" ht="19.95" customHeight="1">
      <c r="B81" s="163"/>
      <c r="C81" s="164"/>
      <c r="D81" s="177" t="s">
        <v>74</v>
      </c>
      <c r="E81" s="178" t="s">
        <v>419</v>
      </c>
      <c r="F81" s="178" t="s">
        <v>420</v>
      </c>
      <c r="G81" s="164"/>
      <c r="H81" s="164"/>
      <c r="I81" s="167"/>
      <c r="J81" s="179">
        <f>BK81</f>
        <v>0</v>
      </c>
      <c r="K81" s="164"/>
      <c r="L81" s="169"/>
      <c r="M81" s="170"/>
      <c r="N81" s="171"/>
      <c r="O81" s="171"/>
      <c r="P81" s="172">
        <f>SUM(P82:P83)</f>
        <v>0</v>
      </c>
      <c r="Q81" s="171"/>
      <c r="R81" s="172">
        <f>SUM(R82:R83)</f>
        <v>0</v>
      </c>
      <c r="S81" s="171"/>
      <c r="T81" s="173">
        <f>SUM(T82:T83)</f>
        <v>0</v>
      </c>
      <c r="AR81" s="174" t="s">
        <v>142</v>
      </c>
      <c r="AT81" s="175" t="s">
        <v>74</v>
      </c>
      <c r="AU81" s="175" t="s">
        <v>23</v>
      </c>
      <c r="AY81" s="174" t="s">
        <v>120</v>
      </c>
      <c r="BK81" s="176">
        <f>SUM(BK82:BK83)</f>
        <v>0</v>
      </c>
    </row>
    <row r="82" spans="2:65" s="1" customFormat="1" ht="20.399999999999999" customHeight="1">
      <c r="B82" s="32"/>
      <c r="C82" s="180" t="s">
        <v>23</v>
      </c>
      <c r="D82" s="180" t="s">
        <v>122</v>
      </c>
      <c r="E82" s="181" t="s">
        <v>421</v>
      </c>
      <c r="F82" s="182" t="s">
        <v>422</v>
      </c>
      <c r="G82" s="183" t="s">
        <v>423</v>
      </c>
      <c r="H82" s="184">
        <v>1</v>
      </c>
      <c r="I82" s="185"/>
      <c r="J82" s="186">
        <f>ROUND(I82*H82,2)</f>
        <v>0</v>
      </c>
      <c r="K82" s="182" t="s">
        <v>22</v>
      </c>
      <c r="L82" s="52"/>
      <c r="M82" s="187" t="s">
        <v>22</v>
      </c>
      <c r="N82" s="188" t="s">
        <v>46</v>
      </c>
      <c r="O82" s="33"/>
      <c r="P82" s="189">
        <f>O82*H82</f>
        <v>0</v>
      </c>
      <c r="Q82" s="189">
        <v>0</v>
      </c>
      <c r="R82" s="189">
        <f>Q82*H82</f>
        <v>0</v>
      </c>
      <c r="S82" s="189">
        <v>0</v>
      </c>
      <c r="T82" s="190">
        <f>S82*H82</f>
        <v>0</v>
      </c>
      <c r="AR82" s="15" t="s">
        <v>424</v>
      </c>
      <c r="AT82" s="15" t="s">
        <v>122</v>
      </c>
      <c r="AU82" s="15" t="s">
        <v>83</v>
      </c>
      <c r="AY82" s="15" t="s">
        <v>120</v>
      </c>
      <c r="BE82" s="191">
        <f>IF(N82="základní",J82,0)</f>
        <v>0</v>
      </c>
      <c r="BF82" s="191">
        <f>IF(N82="snížená",J82,0)</f>
        <v>0</v>
      </c>
      <c r="BG82" s="191">
        <f>IF(N82="zákl. přenesená",J82,0)</f>
        <v>0</v>
      </c>
      <c r="BH82" s="191">
        <f>IF(N82="sníž. přenesená",J82,0)</f>
        <v>0</v>
      </c>
      <c r="BI82" s="191">
        <f>IF(N82="nulová",J82,0)</f>
        <v>0</v>
      </c>
      <c r="BJ82" s="15" t="s">
        <v>23</v>
      </c>
      <c r="BK82" s="191">
        <f>ROUND(I82*H82,2)</f>
        <v>0</v>
      </c>
      <c r="BL82" s="15" t="s">
        <v>424</v>
      </c>
      <c r="BM82" s="15" t="s">
        <v>425</v>
      </c>
    </row>
    <row r="83" spans="2:65" s="1" customFormat="1" ht="84">
      <c r="B83" s="32"/>
      <c r="C83" s="54"/>
      <c r="D83" s="204" t="s">
        <v>318</v>
      </c>
      <c r="E83" s="54"/>
      <c r="F83" s="218" t="s">
        <v>426</v>
      </c>
      <c r="G83" s="54"/>
      <c r="H83" s="54"/>
      <c r="I83" s="150"/>
      <c r="J83" s="54"/>
      <c r="K83" s="54"/>
      <c r="L83" s="52"/>
      <c r="M83" s="69"/>
      <c r="N83" s="33"/>
      <c r="O83" s="33"/>
      <c r="P83" s="33"/>
      <c r="Q83" s="33"/>
      <c r="R83" s="33"/>
      <c r="S83" s="33"/>
      <c r="T83" s="70"/>
      <c r="AT83" s="15" t="s">
        <v>318</v>
      </c>
      <c r="AU83" s="15" t="s">
        <v>83</v>
      </c>
    </row>
    <row r="84" spans="2:65" s="10" customFormat="1" ht="29.85" customHeight="1">
      <c r="B84" s="163"/>
      <c r="C84" s="164"/>
      <c r="D84" s="177" t="s">
        <v>74</v>
      </c>
      <c r="E84" s="178" t="s">
        <v>427</v>
      </c>
      <c r="F84" s="178" t="s">
        <v>428</v>
      </c>
      <c r="G84" s="164"/>
      <c r="H84" s="164"/>
      <c r="I84" s="167"/>
      <c r="J84" s="179">
        <f>BK84</f>
        <v>0</v>
      </c>
      <c r="K84" s="164"/>
      <c r="L84" s="169"/>
      <c r="M84" s="170"/>
      <c r="N84" s="171"/>
      <c r="O84" s="171"/>
      <c r="P84" s="172">
        <f>SUM(P85:P95)</f>
        <v>0</v>
      </c>
      <c r="Q84" s="171"/>
      <c r="R84" s="172">
        <f>SUM(R85:R95)</f>
        <v>0</v>
      </c>
      <c r="S84" s="171"/>
      <c r="T84" s="173">
        <f>SUM(T85:T95)</f>
        <v>0</v>
      </c>
      <c r="AR84" s="174" t="s">
        <v>127</v>
      </c>
      <c r="AT84" s="175" t="s">
        <v>74</v>
      </c>
      <c r="AU84" s="175" t="s">
        <v>23</v>
      </c>
      <c r="AY84" s="174" t="s">
        <v>120</v>
      </c>
      <c r="BK84" s="176">
        <f>SUM(BK85:BK95)</f>
        <v>0</v>
      </c>
    </row>
    <row r="85" spans="2:65" s="1" customFormat="1" ht="20.399999999999999" customHeight="1">
      <c r="B85" s="32"/>
      <c r="C85" s="180" t="s">
        <v>83</v>
      </c>
      <c r="D85" s="180" t="s">
        <v>122</v>
      </c>
      <c r="E85" s="181" t="s">
        <v>429</v>
      </c>
      <c r="F85" s="182" t="s">
        <v>430</v>
      </c>
      <c r="G85" s="183" t="s">
        <v>423</v>
      </c>
      <c r="H85" s="184">
        <v>1</v>
      </c>
      <c r="I85" s="185"/>
      <c r="J85" s="186">
        <f>ROUND(I85*H85,2)</f>
        <v>0</v>
      </c>
      <c r="K85" s="182" t="s">
        <v>22</v>
      </c>
      <c r="L85" s="52"/>
      <c r="M85" s="187" t="s">
        <v>22</v>
      </c>
      <c r="N85" s="188" t="s">
        <v>46</v>
      </c>
      <c r="O85" s="33"/>
      <c r="P85" s="189">
        <f>O85*H85</f>
        <v>0</v>
      </c>
      <c r="Q85" s="189">
        <v>0</v>
      </c>
      <c r="R85" s="189">
        <f>Q85*H85</f>
        <v>0</v>
      </c>
      <c r="S85" s="189">
        <v>0</v>
      </c>
      <c r="T85" s="190">
        <f>S85*H85</f>
        <v>0</v>
      </c>
      <c r="AR85" s="15" t="s">
        <v>424</v>
      </c>
      <c r="AT85" s="15" t="s">
        <v>122</v>
      </c>
      <c r="AU85" s="15" t="s">
        <v>83</v>
      </c>
      <c r="AY85" s="15" t="s">
        <v>120</v>
      </c>
      <c r="BE85" s="191">
        <f>IF(N85="základní",J85,0)</f>
        <v>0</v>
      </c>
      <c r="BF85" s="191">
        <f>IF(N85="snížená",J85,0)</f>
        <v>0</v>
      </c>
      <c r="BG85" s="191">
        <f>IF(N85="zákl. přenesená",J85,0)</f>
        <v>0</v>
      </c>
      <c r="BH85" s="191">
        <f>IF(N85="sníž. přenesená",J85,0)</f>
        <v>0</v>
      </c>
      <c r="BI85" s="191">
        <f>IF(N85="nulová",J85,0)</f>
        <v>0</v>
      </c>
      <c r="BJ85" s="15" t="s">
        <v>23</v>
      </c>
      <c r="BK85" s="191">
        <f>ROUND(I85*H85,2)</f>
        <v>0</v>
      </c>
      <c r="BL85" s="15" t="s">
        <v>424</v>
      </c>
      <c r="BM85" s="15" t="s">
        <v>431</v>
      </c>
    </row>
    <row r="86" spans="2:65" s="1" customFormat="1" ht="24">
      <c r="B86" s="32"/>
      <c r="C86" s="54"/>
      <c r="D86" s="194" t="s">
        <v>318</v>
      </c>
      <c r="E86" s="54"/>
      <c r="F86" s="223" t="s">
        <v>432</v>
      </c>
      <c r="G86" s="54"/>
      <c r="H86" s="54"/>
      <c r="I86" s="150"/>
      <c r="J86" s="54"/>
      <c r="K86" s="54"/>
      <c r="L86" s="52"/>
      <c r="M86" s="69"/>
      <c r="N86" s="33"/>
      <c r="O86" s="33"/>
      <c r="P86" s="33"/>
      <c r="Q86" s="33"/>
      <c r="R86" s="33"/>
      <c r="S86" s="33"/>
      <c r="T86" s="70"/>
      <c r="AT86" s="15" t="s">
        <v>318</v>
      </c>
      <c r="AU86" s="15" t="s">
        <v>83</v>
      </c>
    </row>
    <row r="87" spans="2:65" s="1" customFormat="1" ht="20.399999999999999" customHeight="1">
      <c r="B87" s="32"/>
      <c r="C87" s="180" t="s">
        <v>134</v>
      </c>
      <c r="D87" s="180" t="s">
        <v>122</v>
      </c>
      <c r="E87" s="181" t="s">
        <v>433</v>
      </c>
      <c r="F87" s="182" t="s">
        <v>434</v>
      </c>
      <c r="G87" s="183" t="s">
        <v>423</v>
      </c>
      <c r="H87" s="184">
        <v>1</v>
      </c>
      <c r="I87" s="185"/>
      <c r="J87" s="186">
        <f>ROUND(I87*H87,2)</f>
        <v>0</v>
      </c>
      <c r="K87" s="182" t="s">
        <v>22</v>
      </c>
      <c r="L87" s="52"/>
      <c r="M87" s="187" t="s">
        <v>22</v>
      </c>
      <c r="N87" s="188" t="s">
        <v>46</v>
      </c>
      <c r="O87" s="33"/>
      <c r="P87" s="189">
        <f>O87*H87</f>
        <v>0</v>
      </c>
      <c r="Q87" s="189">
        <v>0</v>
      </c>
      <c r="R87" s="189">
        <f>Q87*H87</f>
        <v>0</v>
      </c>
      <c r="S87" s="189">
        <v>0</v>
      </c>
      <c r="T87" s="190">
        <f>S87*H87</f>
        <v>0</v>
      </c>
      <c r="AR87" s="15" t="s">
        <v>424</v>
      </c>
      <c r="AT87" s="15" t="s">
        <v>122</v>
      </c>
      <c r="AU87" s="15" t="s">
        <v>83</v>
      </c>
      <c r="AY87" s="15" t="s">
        <v>120</v>
      </c>
      <c r="BE87" s="191">
        <f>IF(N87="základní",J87,0)</f>
        <v>0</v>
      </c>
      <c r="BF87" s="191">
        <f>IF(N87="snížená",J87,0)</f>
        <v>0</v>
      </c>
      <c r="BG87" s="191">
        <f>IF(N87="zákl. přenesená",J87,0)</f>
        <v>0</v>
      </c>
      <c r="BH87" s="191">
        <f>IF(N87="sníž. přenesená",J87,0)</f>
        <v>0</v>
      </c>
      <c r="BI87" s="191">
        <f>IF(N87="nulová",J87,0)</f>
        <v>0</v>
      </c>
      <c r="BJ87" s="15" t="s">
        <v>23</v>
      </c>
      <c r="BK87" s="191">
        <f>ROUND(I87*H87,2)</f>
        <v>0</v>
      </c>
      <c r="BL87" s="15" t="s">
        <v>424</v>
      </c>
      <c r="BM87" s="15" t="s">
        <v>435</v>
      </c>
    </row>
    <row r="88" spans="2:65" s="1" customFormat="1" ht="72">
      <c r="B88" s="32"/>
      <c r="C88" s="54"/>
      <c r="D88" s="194" t="s">
        <v>318</v>
      </c>
      <c r="E88" s="54"/>
      <c r="F88" s="223" t="s">
        <v>436</v>
      </c>
      <c r="G88" s="54"/>
      <c r="H88" s="54"/>
      <c r="I88" s="150"/>
      <c r="J88" s="54"/>
      <c r="K88" s="54"/>
      <c r="L88" s="52"/>
      <c r="M88" s="69"/>
      <c r="N88" s="33"/>
      <c r="O88" s="33"/>
      <c r="P88" s="33"/>
      <c r="Q88" s="33"/>
      <c r="R88" s="33"/>
      <c r="S88" s="33"/>
      <c r="T88" s="70"/>
      <c r="AT88" s="15" t="s">
        <v>318</v>
      </c>
      <c r="AU88" s="15" t="s">
        <v>83</v>
      </c>
    </row>
    <row r="89" spans="2:65" s="1" customFormat="1" ht="20.399999999999999" customHeight="1">
      <c r="B89" s="32"/>
      <c r="C89" s="180" t="s">
        <v>127</v>
      </c>
      <c r="D89" s="180" t="s">
        <v>122</v>
      </c>
      <c r="E89" s="181" t="s">
        <v>437</v>
      </c>
      <c r="F89" s="182" t="s">
        <v>438</v>
      </c>
      <c r="G89" s="183" t="s">
        <v>378</v>
      </c>
      <c r="H89" s="184">
        <v>1</v>
      </c>
      <c r="I89" s="185"/>
      <c r="J89" s="186">
        <f>ROUND(I89*H89,2)</f>
        <v>0</v>
      </c>
      <c r="K89" s="182" t="s">
        <v>22</v>
      </c>
      <c r="L89" s="52"/>
      <c r="M89" s="187" t="s">
        <v>22</v>
      </c>
      <c r="N89" s="188" t="s">
        <v>46</v>
      </c>
      <c r="O89" s="33"/>
      <c r="P89" s="189">
        <f>O89*H89</f>
        <v>0</v>
      </c>
      <c r="Q89" s="189">
        <v>0</v>
      </c>
      <c r="R89" s="189">
        <f>Q89*H89</f>
        <v>0</v>
      </c>
      <c r="S89" s="189">
        <v>0</v>
      </c>
      <c r="T89" s="190">
        <f>S89*H89</f>
        <v>0</v>
      </c>
      <c r="AR89" s="15" t="s">
        <v>424</v>
      </c>
      <c r="AT89" s="15" t="s">
        <v>122</v>
      </c>
      <c r="AU89" s="15" t="s">
        <v>83</v>
      </c>
      <c r="AY89" s="15" t="s">
        <v>120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15" t="s">
        <v>23</v>
      </c>
      <c r="BK89" s="191">
        <f>ROUND(I89*H89,2)</f>
        <v>0</v>
      </c>
      <c r="BL89" s="15" t="s">
        <v>424</v>
      </c>
      <c r="BM89" s="15" t="s">
        <v>439</v>
      </c>
    </row>
    <row r="90" spans="2:65" s="1" customFormat="1" ht="48">
      <c r="B90" s="32"/>
      <c r="C90" s="54"/>
      <c r="D90" s="194" t="s">
        <v>318</v>
      </c>
      <c r="E90" s="54"/>
      <c r="F90" s="223" t="s">
        <v>440</v>
      </c>
      <c r="G90" s="54"/>
      <c r="H90" s="54"/>
      <c r="I90" s="150"/>
      <c r="J90" s="54"/>
      <c r="K90" s="54"/>
      <c r="L90" s="52"/>
      <c r="M90" s="69"/>
      <c r="N90" s="33"/>
      <c r="O90" s="33"/>
      <c r="P90" s="33"/>
      <c r="Q90" s="33"/>
      <c r="R90" s="33"/>
      <c r="S90" s="33"/>
      <c r="T90" s="70"/>
      <c r="AT90" s="15" t="s">
        <v>318</v>
      </c>
      <c r="AU90" s="15" t="s">
        <v>83</v>
      </c>
    </row>
    <row r="91" spans="2:65" s="1" customFormat="1" ht="20.399999999999999" customHeight="1">
      <c r="B91" s="32"/>
      <c r="C91" s="180" t="s">
        <v>142</v>
      </c>
      <c r="D91" s="180" t="s">
        <v>122</v>
      </c>
      <c r="E91" s="181" t="s">
        <v>441</v>
      </c>
      <c r="F91" s="182" t="s">
        <v>442</v>
      </c>
      <c r="G91" s="183" t="s">
        <v>378</v>
      </c>
      <c r="H91" s="184">
        <v>1</v>
      </c>
      <c r="I91" s="185"/>
      <c r="J91" s="186">
        <f>ROUND(I91*H91,2)</f>
        <v>0</v>
      </c>
      <c r="K91" s="182" t="s">
        <v>22</v>
      </c>
      <c r="L91" s="52"/>
      <c r="M91" s="187" t="s">
        <v>22</v>
      </c>
      <c r="N91" s="188" t="s">
        <v>46</v>
      </c>
      <c r="O91" s="33"/>
      <c r="P91" s="189">
        <f>O91*H91</f>
        <v>0</v>
      </c>
      <c r="Q91" s="189">
        <v>0</v>
      </c>
      <c r="R91" s="189">
        <f>Q91*H91</f>
        <v>0</v>
      </c>
      <c r="S91" s="189">
        <v>0</v>
      </c>
      <c r="T91" s="190">
        <f>S91*H91</f>
        <v>0</v>
      </c>
      <c r="AR91" s="15" t="s">
        <v>424</v>
      </c>
      <c r="AT91" s="15" t="s">
        <v>122</v>
      </c>
      <c r="AU91" s="15" t="s">
        <v>83</v>
      </c>
      <c r="AY91" s="15" t="s">
        <v>120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15" t="s">
        <v>23</v>
      </c>
      <c r="BK91" s="191">
        <f>ROUND(I91*H91,2)</f>
        <v>0</v>
      </c>
      <c r="BL91" s="15" t="s">
        <v>424</v>
      </c>
      <c r="BM91" s="15" t="s">
        <v>443</v>
      </c>
    </row>
    <row r="92" spans="2:65" s="1" customFormat="1" ht="40.200000000000003" customHeight="1">
      <c r="B92" s="32"/>
      <c r="C92" s="180" t="s">
        <v>148</v>
      </c>
      <c r="D92" s="180" t="s">
        <v>122</v>
      </c>
      <c r="E92" s="181" t="s">
        <v>444</v>
      </c>
      <c r="F92" s="182" t="s">
        <v>445</v>
      </c>
      <c r="G92" s="183" t="s">
        <v>423</v>
      </c>
      <c r="H92" s="184">
        <v>1</v>
      </c>
      <c r="I92" s="185"/>
      <c r="J92" s="186">
        <f>ROUND(I92*H92,2)</f>
        <v>0</v>
      </c>
      <c r="K92" s="182" t="s">
        <v>22</v>
      </c>
      <c r="L92" s="52"/>
      <c r="M92" s="187" t="s">
        <v>22</v>
      </c>
      <c r="N92" s="188" t="s">
        <v>46</v>
      </c>
      <c r="O92" s="33"/>
      <c r="P92" s="189">
        <f>O92*H92</f>
        <v>0</v>
      </c>
      <c r="Q92" s="189">
        <v>0</v>
      </c>
      <c r="R92" s="189">
        <f>Q92*H92</f>
        <v>0</v>
      </c>
      <c r="S92" s="189">
        <v>0</v>
      </c>
      <c r="T92" s="190">
        <f>S92*H92</f>
        <v>0</v>
      </c>
      <c r="AR92" s="15" t="s">
        <v>424</v>
      </c>
      <c r="AT92" s="15" t="s">
        <v>122</v>
      </c>
      <c r="AU92" s="15" t="s">
        <v>83</v>
      </c>
      <c r="AY92" s="15" t="s">
        <v>120</v>
      </c>
      <c r="BE92" s="191">
        <f>IF(N92="základní",J92,0)</f>
        <v>0</v>
      </c>
      <c r="BF92" s="191">
        <f>IF(N92="snížená",J92,0)</f>
        <v>0</v>
      </c>
      <c r="BG92" s="191">
        <f>IF(N92="zákl. přenesená",J92,0)</f>
        <v>0</v>
      </c>
      <c r="BH92" s="191">
        <f>IF(N92="sníž. přenesená",J92,0)</f>
        <v>0</v>
      </c>
      <c r="BI92" s="191">
        <f>IF(N92="nulová",J92,0)</f>
        <v>0</v>
      </c>
      <c r="BJ92" s="15" t="s">
        <v>23</v>
      </c>
      <c r="BK92" s="191">
        <f>ROUND(I92*H92,2)</f>
        <v>0</v>
      </c>
      <c r="BL92" s="15" t="s">
        <v>424</v>
      </c>
      <c r="BM92" s="15" t="s">
        <v>446</v>
      </c>
    </row>
    <row r="93" spans="2:65" s="1" customFormat="1" ht="20.399999999999999" customHeight="1">
      <c r="B93" s="32"/>
      <c r="C93" s="180" t="s">
        <v>156</v>
      </c>
      <c r="D93" s="180" t="s">
        <v>122</v>
      </c>
      <c r="E93" s="181" t="s">
        <v>447</v>
      </c>
      <c r="F93" s="182" t="s">
        <v>448</v>
      </c>
      <c r="G93" s="183" t="s">
        <v>423</v>
      </c>
      <c r="H93" s="184">
        <v>1</v>
      </c>
      <c r="I93" s="185"/>
      <c r="J93" s="186">
        <f>ROUND(I93*H93,2)</f>
        <v>0</v>
      </c>
      <c r="K93" s="182" t="s">
        <v>22</v>
      </c>
      <c r="L93" s="52"/>
      <c r="M93" s="187" t="s">
        <v>22</v>
      </c>
      <c r="N93" s="188" t="s">
        <v>46</v>
      </c>
      <c r="O93" s="33"/>
      <c r="P93" s="189">
        <f>O93*H93</f>
        <v>0</v>
      </c>
      <c r="Q93" s="189">
        <v>0</v>
      </c>
      <c r="R93" s="189">
        <f>Q93*H93</f>
        <v>0</v>
      </c>
      <c r="S93" s="189">
        <v>0</v>
      </c>
      <c r="T93" s="190">
        <f>S93*H93</f>
        <v>0</v>
      </c>
      <c r="AR93" s="15" t="s">
        <v>424</v>
      </c>
      <c r="AT93" s="15" t="s">
        <v>122</v>
      </c>
      <c r="AU93" s="15" t="s">
        <v>83</v>
      </c>
      <c r="AY93" s="15" t="s">
        <v>120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5" t="s">
        <v>23</v>
      </c>
      <c r="BK93" s="191">
        <f>ROUND(I93*H93,2)</f>
        <v>0</v>
      </c>
      <c r="BL93" s="15" t="s">
        <v>424</v>
      </c>
      <c r="BM93" s="15" t="s">
        <v>449</v>
      </c>
    </row>
    <row r="94" spans="2:65" s="1" customFormat="1" ht="72">
      <c r="B94" s="32"/>
      <c r="C94" s="54"/>
      <c r="D94" s="194" t="s">
        <v>318</v>
      </c>
      <c r="E94" s="54"/>
      <c r="F94" s="223" t="s">
        <v>450</v>
      </c>
      <c r="G94" s="54"/>
      <c r="H94" s="54"/>
      <c r="I94" s="150"/>
      <c r="J94" s="54"/>
      <c r="K94" s="54"/>
      <c r="L94" s="52"/>
      <c r="M94" s="69"/>
      <c r="N94" s="33"/>
      <c r="O94" s="33"/>
      <c r="P94" s="33"/>
      <c r="Q94" s="33"/>
      <c r="R94" s="33"/>
      <c r="S94" s="33"/>
      <c r="T94" s="70"/>
      <c r="AT94" s="15" t="s">
        <v>318</v>
      </c>
      <c r="AU94" s="15" t="s">
        <v>83</v>
      </c>
    </row>
    <row r="95" spans="2:65" s="1" customFormat="1" ht="28.8" customHeight="1">
      <c r="B95" s="32"/>
      <c r="C95" s="180" t="s">
        <v>161</v>
      </c>
      <c r="D95" s="180" t="s">
        <v>122</v>
      </c>
      <c r="E95" s="181" t="s">
        <v>451</v>
      </c>
      <c r="F95" s="182" t="s">
        <v>452</v>
      </c>
      <c r="G95" s="183" t="s">
        <v>423</v>
      </c>
      <c r="H95" s="184">
        <v>1</v>
      </c>
      <c r="I95" s="185"/>
      <c r="J95" s="186">
        <f>ROUND(I95*H95,2)</f>
        <v>0</v>
      </c>
      <c r="K95" s="182" t="s">
        <v>22</v>
      </c>
      <c r="L95" s="52"/>
      <c r="M95" s="187" t="s">
        <v>22</v>
      </c>
      <c r="N95" s="219" t="s">
        <v>46</v>
      </c>
      <c r="O95" s="220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AR95" s="15" t="s">
        <v>424</v>
      </c>
      <c r="AT95" s="15" t="s">
        <v>122</v>
      </c>
      <c r="AU95" s="15" t="s">
        <v>83</v>
      </c>
      <c r="AY95" s="15" t="s">
        <v>120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5" t="s">
        <v>23</v>
      </c>
      <c r="BK95" s="191">
        <f>ROUND(I95*H95,2)</f>
        <v>0</v>
      </c>
      <c r="BL95" s="15" t="s">
        <v>424</v>
      </c>
      <c r="BM95" s="15" t="s">
        <v>453</v>
      </c>
    </row>
    <row r="96" spans="2:65" s="1" customFormat="1" ht="6.9" customHeight="1">
      <c r="B96" s="47"/>
      <c r="C96" s="48"/>
      <c r="D96" s="48"/>
      <c r="E96" s="48"/>
      <c r="F96" s="48"/>
      <c r="G96" s="48"/>
      <c r="H96" s="48"/>
      <c r="I96" s="126"/>
      <c r="J96" s="48"/>
      <c r="K96" s="48"/>
      <c r="L96" s="52"/>
    </row>
  </sheetData>
  <sheetProtection password="CC35" sheet="1" objects="1" scenarios="1" formatColumns="0" formatRows="0" sort="0" autoFilter="0"/>
  <autoFilter ref="C78:K78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tooltip="Krycí list soupisu" display="1) Krycí list soupisu"/>
    <hyperlink ref="G1:H1" location="C54" tooltip="Rekapitulace" display="2) Rekapitulace"/>
    <hyperlink ref="J1" location="C78" tooltip="Soupis prací" display="3) Soupis prací"/>
    <hyperlink ref="L1:V1" location="'Rekapitulace stavby'!C2" tooltip="Rekapitulace stavby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16"/>
  <sheetViews>
    <sheetView showGridLines="0" zoomScaleNormal="100" workbookViewId="0"/>
  </sheetViews>
  <sheetFormatPr defaultRowHeight="12"/>
  <cols>
    <col min="1" max="1" width="8.28515625" style="233" customWidth="1"/>
    <col min="2" max="2" width="1.7109375" style="233" customWidth="1"/>
    <col min="3" max="4" width="5" style="233" customWidth="1"/>
    <col min="5" max="5" width="11.7109375" style="233" customWidth="1"/>
    <col min="6" max="6" width="9.140625" style="233" customWidth="1"/>
    <col min="7" max="7" width="5" style="233" customWidth="1"/>
    <col min="8" max="8" width="77.85546875" style="233" customWidth="1"/>
    <col min="9" max="10" width="20" style="233" customWidth="1"/>
    <col min="11" max="11" width="1.7109375" style="233" customWidth="1"/>
    <col min="12" max="256" width="9.140625" style="233"/>
    <col min="257" max="257" width="8.28515625" style="233" customWidth="1"/>
    <col min="258" max="258" width="1.7109375" style="233" customWidth="1"/>
    <col min="259" max="260" width="5" style="233" customWidth="1"/>
    <col min="261" max="261" width="11.7109375" style="233" customWidth="1"/>
    <col min="262" max="262" width="9.140625" style="233" customWidth="1"/>
    <col min="263" max="263" width="5" style="233" customWidth="1"/>
    <col min="264" max="264" width="77.85546875" style="233" customWidth="1"/>
    <col min="265" max="266" width="20" style="233" customWidth="1"/>
    <col min="267" max="267" width="1.7109375" style="233" customWidth="1"/>
    <col min="268" max="512" width="9.140625" style="233"/>
    <col min="513" max="513" width="8.28515625" style="233" customWidth="1"/>
    <col min="514" max="514" width="1.7109375" style="233" customWidth="1"/>
    <col min="515" max="516" width="5" style="233" customWidth="1"/>
    <col min="517" max="517" width="11.7109375" style="233" customWidth="1"/>
    <col min="518" max="518" width="9.140625" style="233" customWidth="1"/>
    <col min="519" max="519" width="5" style="233" customWidth="1"/>
    <col min="520" max="520" width="77.85546875" style="233" customWidth="1"/>
    <col min="521" max="522" width="20" style="233" customWidth="1"/>
    <col min="523" max="523" width="1.7109375" style="233" customWidth="1"/>
    <col min="524" max="768" width="9.140625" style="233"/>
    <col min="769" max="769" width="8.28515625" style="233" customWidth="1"/>
    <col min="770" max="770" width="1.7109375" style="233" customWidth="1"/>
    <col min="771" max="772" width="5" style="233" customWidth="1"/>
    <col min="773" max="773" width="11.7109375" style="233" customWidth="1"/>
    <col min="774" max="774" width="9.140625" style="233" customWidth="1"/>
    <col min="775" max="775" width="5" style="233" customWidth="1"/>
    <col min="776" max="776" width="77.85546875" style="233" customWidth="1"/>
    <col min="777" max="778" width="20" style="233" customWidth="1"/>
    <col min="779" max="779" width="1.7109375" style="233" customWidth="1"/>
    <col min="780" max="1024" width="9.140625" style="233"/>
    <col min="1025" max="1025" width="8.28515625" style="233" customWidth="1"/>
    <col min="1026" max="1026" width="1.7109375" style="233" customWidth="1"/>
    <col min="1027" max="1028" width="5" style="233" customWidth="1"/>
    <col min="1029" max="1029" width="11.7109375" style="233" customWidth="1"/>
    <col min="1030" max="1030" width="9.140625" style="233" customWidth="1"/>
    <col min="1031" max="1031" width="5" style="233" customWidth="1"/>
    <col min="1032" max="1032" width="77.85546875" style="233" customWidth="1"/>
    <col min="1033" max="1034" width="20" style="233" customWidth="1"/>
    <col min="1035" max="1035" width="1.7109375" style="233" customWidth="1"/>
    <col min="1036" max="1280" width="9.140625" style="233"/>
    <col min="1281" max="1281" width="8.28515625" style="233" customWidth="1"/>
    <col min="1282" max="1282" width="1.7109375" style="233" customWidth="1"/>
    <col min="1283" max="1284" width="5" style="233" customWidth="1"/>
    <col min="1285" max="1285" width="11.7109375" style="233" customWidth="1"/>
    <col min="1286" max="1286" width="9.140625" style="233" customWidth="1"/>
    <col min="1287" max="1287" width="5" style="233" customWidth="1"/>
    <col min="1288" max="1288" width="77.85546875" style="233" customWidth="1"/>
    <col min="1289" max="1290" width="20" style="233" customWidth="1"/>
    <col min="1291" max="1291" width="1.7109375" style="233" customWidth="1"/>
    <col min="1292" max="1536" width="9.140625" style="233"/>
    <col min="1537" max="1537" width="8.28515625" style="233" customWidth="1"/>
    <col min="1538" max="1538" width="1.7109375" style="233" customWidth="1"/>
    <col min="1539" max="1540" width="5" style="233" customWidth="1"/>
    <col min="1541" max="1541" width="11.7109375" style="233" customWidth="1"/>
    <col min="1542" max="1542" width="9.140625" style="233" customWidth="1"/>
    <col min="1543" max="1543" width="5" style="233" customWidth="1"/>
    <col min="1544" max="1544" width="77.85546875" style="233" customWidth="1"/>
    <col min="1545" max="1546" width="20" style="233" customWidth="1"/>
    <col min="1547" max="1547" width="1.7109375" style="233" customWidth="1"/>
    <col min="1548" max="1792" width="9.140625" style="233"/>
    <col min="1793" max="1793" width="8.28515625" style="233" customWidth="1"/>
    <col min="1794" max="1794" width="1.7109375" style="233" customWidth="1"/>
    <col min="1795" max="1796" width="5" style="233" customWidth="1"/>
    <col min="1797" max="1797" width="11.7109375" style="233" customWidth="1"/>
    <col min="1798" max="1798" width="9.140625" style="233" customWidth="1"/>
    <col min="1799" max="1799" width="5" style="233" customWidth="1"/>
    <col min="1800" max="1800" width="77.85546875" style="233" customWidth="1"/>
    <col min="1801" max="1802" width="20" style="233" customWidth="1"/>
    <col min="1803" max="1803" width="1.7109375" style="233" customWidth="1"/>
    <col min="1804" max="2048" width="9.140625" style="233"/>
    <col min="2049" max="2049" width="8.28515625" style="233" customWidth="1"/>
    <col min="2050" max="2050" width="1.7109375" style="233" customWidth="1"/>
    <col min="2051" max="2052" width="5" style="233" customWidth="1"/>
    <col min="2053" max="2053" width="11.7109375" style="233" customWidth="1"/>
    <col min="2054" max="2054" width="9.140625" style="233" customWidth="1"/>
    <col min="2055" max="2055" width="5" style="233" customWidth="1"/>
    <col min="2056" max="2056" width="77.85546875" style="233" customWidth="1"/>
    <col min="2057" max="2058" width="20" style="233" customWidth="1"/>
    <col min="2059" max="2059" width="1.7109375" style="233" customWidth="1"/>
    <col min="2060" max="2304" width="9.140625" style="233"/>
    <col min="2305" max="2305" width="8.28515625" style="233" customWidth="1"/>
    <col min="2306" max="2306" width="1.7109375" style="233" customWidth="1"/>
    <col min="2307" max="2308" width="5" style="233" customWidth="1"/>
    <col min="2309" max="2309" width="11.7109375" style="233" customWidth="1"/>
    <col min="2310" max="2310" width="9.140625" style="233" customWidth="1"/>
    <col min="2311" max="2311" width="5" style="233" customWidth="1"/>
    <col min="2312" max="2312" width="77.85546875" style="233" customWidth="1"/>
    <col min="2313" max="2314" width="20" style="233" customWidth="1"/>
    <col min="2315" max="2315" width="1.7109375" style="233" customWidth="1"/>
    <col min="2316" max="2560" width="9.140625" style="233"/>
    <col min="2561" max="2561" width="8.28515625" style="233" customWidth="1"/>
    <col min="2562" max="2562" width="1.7109375" style="233" customWidth="1"/>
    <col min="2563" max="2564" width="5" style="233" customWidth="1"/>
    <col min="2565" max="2565" width="11.7109375" style="233" customWidth="1"/>
    <col min="2566" max="2566" width="9.140625" style="233" customWidth="1"/>
    <col min="2567" max="2567" width="5" style="233" customWidth="1"/>
    <col min="2568" max="2568" width="77.85546875" style="233" customWidth="1"/>
    <col min="2569" max="2570" width="20" style="233" customWidth="1"/>
    <col min="2571" max="2571" width="1.7109375" style="233" customWidth="1"/>
    <col min="2572" max="2816" width="9.140625" style="233"/>
    <col min="2817" max="2817" width="8.28515625" style="233" customWidth="1"/>
    <col min="2818" max="2818" width="1.7109375" style="233" customWidth="1"/>
    <col min="2819" max="2820" width="5" style="233" customWidth="1"/>
    <col min="2821" max="2821" width="11.7109375" style="233" customWidth="1"/>
    <col min="2822" max="2822" width="9.140625" style="233" customWidth="1"/>
    <col min="2823" max="2823" width="5" style="233" customWidth="1"/>
    <col min="2824" max="2824" width="77.85546875" style="233" customWidth="1"/>
    <col min="2825" max="2826" width="20" style="233" customWidth="1"/>
    <col min="2827" max="2827" width="1.7109375" style="233" customWidth="1"/>
    <col min="2828" max="3072" width="9.140625" style="233"/>
    <col min="3073" max="3073" width="8.28515625" style="233" customWidth="1"/>
    <col min="3074" max="3074" width="1.7109375" style="233" customWidth="1"/>
    <col min="3075" max="3076" width="5" style="233" customWidth="1"/>
    <col min="3077" max="3077" width="11.7109375" style="233" customWidth="1"/>
    <col min="3078" max="3078" width="9.140625" style="233" customWidth="1"/>
    <col min="3079" max="3079" width="5" style="233" customWidth="1"/>
    <col min="3080" max="3080" width="77.85546875" style="233" customWidth="1"/>
    <col min="3081" max="3082" width="20" style="233" customWidth="1"/>
    <col min="3083" max="3083" width="1.7109375" style="233" customWidth="1"/>
    <col min="3084" max="3328" width="9.140625" style="233"/>
    <col min="3329" max="3329" width="8.28515625" style="233" customWidth="1"/>
    <col min="3330" max="3330" width="1.7109375" style="233" customWidth="1"/>
    <col min="3331" max="3332" width="5" style="233" customWidth="1"/>
    <col min="3333" max="3333" width="11.7109375" style="233" customWidth="1"/>
    <col min="3334" max="3334" width="9.140625" style="233" customWidth="1"/>
    <col min="3335" max="3335" width="5" style="233" customWidth="1"/>
    <col min="3336" max="3336" width="77.85546875" style="233" customWidth="1"/>
    <col min="3337" max="3338" width="20" style="233" customWidth="1"/>
    <col min="3339" max="3339" width="1.7109375" style="233" customWidth="1"/>
    <col min="3340" max="3584" width="9.140625" style="233"/>
    <col min="3585" max="3585" width="8.28515625" style="233" customWidth="1"/>
    <col min="3586" max="3586" width="1.7109375" style="233" customWidth="1"/>
    <col min="3587" max="3588" width="5" style="233" customWidth="1"/>
    <col min="3589" max="3589" width="11.7109375" style="233" customWidth="1"/>
    <col min="3590" max="3590" width="9.140625" style="233" customWidth="1"/>
    <col min="3591" max="3591" width="5" style="233" customWidth="1"/>
    <col min="3592" max="3592" width="77.85546875" style="233" customWidth="1"/>
    <col min="3593" max="3594" width="20" style="233" customWidth="1"/>
    <col min="3595" max="3595" width="1.7109375" style="233" customWidth="1"/>
    <col min="3596" max="3840" width="9.140625" style="233"/>
    <col min="3841" max="3841" width="8.28515625" style="233" customWidth="1"/>
    <col min="3842" max="3842" width="1.7109375" style="233" customWidth="1"/>
    <col min="3843" max="3844" width="5" style="233" customWidth="1"/>
    <col min="3845" max="3845" width="11.7109375" style="233" customWidth="1"/>
    <col min="3846" max="3846" width="9.140625" style="233" customWidth="1"/>
    <col min="3847" max="3847" width="5" style="233" customWidth="1"/>
    <col min="3848" max="3848" width="77.85546875" style="233" customWidth="1"/>
    <col min="3849" max="3850" width="20" style="233" customWidth="1"/>
    <col min="3851" max="3851" width="1.7109375" style="233" customWidth="1"/>
    <col min="3852" max="4096" width="9.140625" style="233"/>
    <col min="4097" max="4097" width="8.28515625" style="233" customWidth="1"/>
    <col min="4098" max="4098" width="1.7109375" style="233" customWidth="1"/>
    <col min="4099" max="4100" width="5" style="233" customWidth="1"/>
    <col min="4101" max="4101" width="11.7109375" style="233" customWidth="1"/>
    <col min="4102" max="4102" width="9.140625" style="233" customWidth="1"/>
    <col min="4103" max="4103" width="5" style="233" customWidth="1"/>
    <col min="4104" max="4104" width="77.85546875" style="233" customWidth="1"/>
    <col min="4105" max="4106" width="20" style="233" customWidth="1"/>
    <col min="4107" max="4107" width="1.7109375" style="233" customWidth="1"/>
    <col min="4108" max="4352" width="9.140625" style="233"/>
    <col min="4353" max="4353" width="8.28515625" style="233" customWidth="1"/>
    <col min="4354" max="4354" width="1.7109375" style="233" customWidth="1"/>
    <col min="4355" max="4356" width="5" style="233" customWidth="1"/>
    <col min="4357" max="4357" width="11.7109375" style="233" customWidth="1"/>
    <col min="4358" max="4358" width="9.140625" style="233" customWidth="1"/>
    <col min="4359" max="4359" width="5" style="233" customWidth="1"/>
    <col min="4360" max="4360" width="77.85546875" style="233" customWidth="1"/>
    <col min="4361" max="4362" width="20" style="233" customWidth="1"/>
    <col min="4363" max="4363" width="1.7109375" style="233" customWidth="1"/>
    <col min="4364" max="4608" width="9.140625" style="233"/>
    <col min="4609" max="4609" width="8.28515625" style="233" customWidth="1"/>
    <col min="4610" max="4610" width="1.7109375" style="233" customWidth="1"/>
    <col min="4611" max="4612" width="5" style="233" customWidth="1"/>
    <col min="4613" max="4613" width="11.7109375" style="233" customWidth="1"/>
    <col min="4614" max="4614" width="9.140625" style="233" customWidth="1"/>
    <col min="4615" max="4615" width="5" style="233" customWidth="1"/>
    <col min="4616" max="4616" width="77.85546875" style="233" customWidth="1"/>
    <col min="4617" max="4618" width="20" style="233" customWidth="1"/>
    <col min="4619" max="4619" width="1.7109375" style="233" customWidth="1"/>
    <col min="4620" max="4864" width="9.140625" style="233"/>
    <col min="4865" max="4865" width="8.28515625" style="233" customWidth="1"/>
    <col min="4866" max="4866" width="1.7109375" style="233" customWidth="1"/>
    <col min="4867" max="4868" width="5" style="233" customWidth="1"/>
    <col min="4869" max="4869" width="11.7109375" style="233" customWidth="1"/>
    <col min="4870" max="4870" width="9.140625" style="233" customWidth="1"/>
    <col min="4871" max="4871" width="5" style="233" customWidth="1"/>
    <col min="4872" max="4872" width="77.85546875" style="233" customWidth="1"/>
    <col min="4873" max="4874" width="20" style="233" customWidth="1"/>
    <col min="4875" max="4875" width="1.7109375" style="233" customWidth="1"/>
    <col min="4876" max="5120" width="9.140625" style="233"/>
    <col min="5121" max="5121" width="8.28515625" style="233" customWidth="1"/>
    <col min="5122" max="5122" width="1.7109375" style="233" customWidth="1"/>
    <col min="5123" max="5124" width="5" style="233" customWidth="1"/>
    <col min="5125" max="5125" width="11.7109375" style="233" customWidth="1"/>
    <col min="5126" max="5126" width="9.140625" style="233" customWidth="1"/>
    <col min="5127" max="5127" width="5" style="233" customWidth="1"/>
    <col min="5128" max="5128" width="77.85546875" style="233" customWidth="1"/>
    <col min="5129" max="5130" width="20" style="233" customWidth="1"/>
    <col min="5131" max="5131" width="1.7109375" style="233" customWidth="1"/>
    <col min="5132" max="5376" width="9.140625" style="233"/>
    <col min="5377" max="5377" width="8.28515625" style="233" customWidth="1"/>
    <col min="5378" max="5378" width="1.7109375" style="233" customWidth="1"/>
    <col min="5379" max="5380" width="5" style="233" customWidth="1"/>
    <col min="5381" max="5381" width="11.7109375" style="233" customWidth="1"/>
    <col min="5382" max="5382" width="9.140625" style="233" customWidth="1"/>
    <col min="5383" max="5383" width="5" style="233" customWidth="1"/>
    <col min="5384" max="5384" width="77.85546875" style="233" customWidth="1"/>
    <col min="5385" max="5386" width="20" style="233" customWidth="1"/>
    <col min="5387" max="5387" width="1.7109375" style="233" customWidth="1"/>
    <col min="5388" max="5632" width="9.140625" style="233"/>
    <col min="5633" max="5633" width="8.28515625" style="233" customWidth="1"/>
    <col min="5634" max="5634" width="1.7109375" style="233" customWidth="1"/>
    <col min="5635" max="5636" width="5" style="233" customWidth="1"/>
    <col min="5637" max="5637" width="11.7109375" style="233" customWidth="1"/>
    <col min="5638" max="5638" width="9.140625" style="233" customWidth="1"/>
    <col min="5639" max="5639" width="5" style="233" customWidth="1"/>
    <col min="5640" max="5640" width="77.85546875" style="233" customWidth="1"/>
    <col min="5641" max="5642" width="20" style="233" customWidth="1"/>
    <col min="5643" max="5643" width="1.7109375" style="233" customWidth="1"/>
    <col min="5644" max="5888" width="9.140625" style="233"/>
    <col min="5889" max="5889" width="8.28515625" style="233" customWidth="1"/>
    <col min="5890" max="5890" width="1.7109375" style="233" customWidth="1"/>
    <col min="5891" max="5892" width="5" style="233" customWidth="1"/>
    <col min="5893" max="5893" width="11.7109375" style="233" customWidth="1"/>
    <col min="5894" max="5894" width="9.140625" style="233" customWidth="1"/>
    <col min="5895" max="5895" width="5" style="233" customWidth="1"/>
    <col min="5896" max="5896" width="77.85546875" style="233" customWidth="1"/>
    <col min="5897" max="5898" width="20" style="233" customWidth="1"/>
    <col min="5899" max="5899" width="1.7109375" style="233" customWidth="1"/>
    <col min="5900" max="6144" width="9.140625" style="233"/>
    <col min="6145" max="6145" width="8.28515625" style="233" customWidth="1"/>
    <col min="6146" max="6146" width="1.7109375" style="233" customWidth="1"/>
    <col min="6147" max="6148" width="5" style="233" customWidth="1"/>
    <col min="6149" max="6149" width="11.7109375" style="233" customWidth="1"/>
    <col min="6150" max="6150" width="9.140625" style="233" customWidth="1"/>
    <col min="6151" max="6151" width="5" style="233" customWidth="1"/>
    <col min="6152" max="6152" width="77.85546875" style="233" customWidth="1"/>
    <col min="6153" max="6154" width="20" style="233" customWidth="1"/>
    <col min="6155" max="6155" width="1.7109375" style="233" customWidth="1"/>
    <col min="6156" max="6400" width="9.140625" style="233"/>
    <col min="6401" max="6401" width="8.28515625" style="233" customWidth="1"/>
    <col min="6402" max="6402" width="1.7109375" style="233" customWidth="1"/>
    <col min="6403" max="6404" width="5" style="233" customWidth="1"/>
    <col min="6405" max="6405" width="11.7109375" style="233" customWidth="1"/>
    <col min="6406" max="6406" width="9.140625" style="233" customWidth="1"/>
    <col min="6407" max="6407" width="5" style="233" customWidth="1"/>
    <col min="6408" max="6408" width="77.85546875" style="233" customWidth="1"/>
    <col min="6409" max="6410" width="20" style="233" customWidth="1"/>
    <col min="6411" max="6411" width="1.7109375" style="233" customWidth="1"/>
    <col min="6412" max="6656" width="9.140625" style="233"/>
    <col min="6657" max="6657" width="8.28515625" style="233" customWidth="1"/>
    <col min="6658" max="6658" width="1.7109375" style="233" customWidth="1"/>
    <col min="6659" max="6660" width="5" style="233" customWidth="1"/>
    <col min="6661" max="6661" width="11.7109375" style="233" customWidth="1"/>
    <col min="6662" max="6662" width="9.140625" style="233" customWidth="1"/>
    <col min="6663" max="6663" width="5" style="233" customWidth="1"/>
    <col min="6664" max="6664" width="77.85546875" style="233" customWidth="1"/>
    <col min="6665" max="6666" width="20" style="233" customWidth="1"/>
    <col min="6667" max="6667" width="1.7109375" style="233" customWidth="1"/>
    <col min="6668" max="6912" width="9.140625" style="233"/>
    <col min="6913" max="6913" width="8.28515625" style="233" customWidth="1"/>
    <col min="6914" max="6914" width="1.7109375" style="233" customWidth="1"/>
    <col min="6915" max="6916" width="5" style="233" customWidth="1"/>
    <col min="6917" max="6917" width="11.7109375" style="233" customWidth="1"/>
    <col min="6918" max="6918" width="9.140625" style="233" customWidth="1"/>
    <col min="6919" max="6919" width="5" style="233" customWidth="1"/>
    <col min="6920" max="6920" width="77.85546875" style="233" customWidth="1"/>
    <col min="6921" max="6922" width="20" style="233" customWidth="1"/>
    <col min="6923" max="6923" width="1.7109375" style="233" customWidth="1"/>
    <col min="6924" max="7168" width="9.140625" style="233"/>
    <col min="7169" max="7169" width="8.28515625" style="233" customWidth="1"/>
    <col min="7170" max="7170" width="1.7109375" style="233" customWidth="1"/>
    <col min="7171" max="7172" width="5" style="233" customWidth="1"/>
    <col min="7173" max="7173" width="11.7109375" style="233" customWidth="1"/>
    <col min="7174" max="7174" width="9.140625" style="233" customWidth="1"/>
    <col min="7175" max="7175" width="5" style="233" customWidth="1"/>
    <col min="7176" max="7176" width="77.85546875" style="233" customWidth="1"/>
    <col min="7177" max="7178" width="20" style="233" customWidth="1"/>
    <col min="7179" max="7179" width="1.7109375" style="233" customWidth="1"/>
    <col min="7180" max="7424" width="9.140625" style="233"/>
    <col min="7425" max="7425" width="8.28515625" style="233" customWidth="1"/>
    <col min="7426" max="7426" width="1.7109375" style="233" customWidth="1"/>
    <col min="7427" max="7428" width="5" style="233" customWidth="1"/>
    <col min="7429" max="7429" width="11.7109375" style="233" customWidth="1"/>
    <col min="7430" max="7430" width="9.140625" style="233" customWidth="1"/>
    <col min="7431" max="7431" width="5" style="233" customWidth="1"/>
    <col min="7432" max="7432" width="77.85546875" style="233" customWidth="1"/>
    <col min="7433" max="7434" width="20" style="233" customWidth="1"/>
    <col min="7435" max="7435" width="1.7109375" style="233" customWidth="1"/>
    <col min="7436" max="7680" width="9.140625" style="233"/>
    <col min="7681" max="7681" width="8.28515625" style="233" customWidth="1"/>
    <col min="7682" max="7682" width="1.7109375" style="233" customWidth="1"/>
    <col min="7683" max="7684" width="5" style="233" customWidth="1"/>
    <col min="7685" max="7685" width="11.7109375" style="233" customWidth="1"/>
    <col min="7686" max="7686" width="9.140625" style="233" customWidth="1"/>
    <col min="7687" max="7687" width="5" style="233" customWidth="1"/>
    <col min="7688" max="7688" width="77.85546875" style="233" customWidth="1"/>
    <col min="7689" max="7690" width="20" style="233" customWidth="1"/>
    <col min="7691" max="7691" width="1.7109375" style="233" customWidth="1"/>
    <col min="7692" max="7936" width="9.140625" style="233"/>
    <col min="7937" max="7937" width="8.28515625" style="233" customWidth="1"/>
    <col min="7938" max="7938" width="1.7109375" style="233" customWidth="1"/>
    <col min="7939" max="7940" width="5" style="233" customWidth="1"/>
    <col min="7941" max="7941" width="11.7109375" style="233" customWidth="1"/>
    <col min="7942" max="7942" width="9.140625" style="233" customWidth="1"/>
    <col min="7943" max="7943" width="5" style="233" customWidth="1"/>
    <col min="7944" max="7944" width="77.85546875" style="233" customWidth="1"/>
    <col min="7945" max="7946" width="20" style="233" customWidth="1"/>
    <col min="7947" max="7947" width="1.7109375" style="233" customWidth="1"/>
    <col min="7948" max="8192" width="9.140625" style="233"/>
    <col min="8193" max="8193" width="8.28515625" style="233" customWidth="1"/>
    <col min="8194" max="8194" width="1.7109375" style="233" customWidth="1"/>
    <col min="8195" max="8196" width="5" style="233" customWidth="1"/>
    <col min="8197" max="8197" width="11.7109375" style="233" customWidth="1"/>
    <col min="8198" max="8198" width="9.140625" style="233" customWidth="1"/>
    <col min="8199" max="8199" width="5" style="233" customWidth="1"/>
    <col min="8200" max="8200" width="77.85546875" style="233" customWidth="1"/>
    <col min="8201" max="8202" width="20" style="233" customWidth="1"/>
    <col min="8203" max="8203" width="1.7109375" style="233" customWidth="1"/>
    <col min="8204" max="8448" width="9.140625" style="233"/>
    <col min="8449" max="8449" width="8.28515625" style="233" customWidth="1"/>
    <col min="8450" max="8450" width="1.7109375" style="233" customWidth="1"/>
    <col min="8451" max="8452" width="5" style="233" customWidth="1"/>
    <col min="8453" max="8453" width="11.7109375" style="233" customWidth="1"/>
    <col min="8454" max="8454" width="9.140625" style="233" customWidth="1"/>
    <col min="8455" max="8455" width="5" style="233" customWidth="1"/>
    <col min="8456" max="8456" width="77.85546875" style="233" customWidth="1"/>
    <col min="8457" max="8458" width="20" style="233" customWidth="1"/>
    <col min="8459" max="8459" width="1.7109375" style="233" customWidth="1"/>
    <col min="8460" max="8704" width="9.140625" style="233"/>
    <col min="8705" max="8705" width="8.28515625" style="233" customWidth="1"/>
    <col min="8706" max="8706" width="1.7109375" style="233" customWidth="1"/>
    <col min="8707" max="8708" width="5" style="233" customWidth="1"/>
    <col min="8709" max="8709" width="11.7109375" style="233" customWidth="1"/>
    <col min="8710" max="8710" width="9.140625" style="233" customWidth="1"/>
    <col min="8711" max="8711" width="5" style="233" customWidth="1"/>
    <col min="8712" max="8712" width="77.85546875" style="233" customWidth="1"/>
    <col min="8713" max="8714" width="20" style="233" customWidth="1"/>
    <col min="8715" max="8715" width="1.7109375" style="233" customWidth="1"/>
    <col min="8716" max="8960" width="9.140625" style="233"/>
    <col min="8961" max="8961" width="8.28515625" style="233" customWidth="1"/>
    <col min="8962" max="8962" width="1.7109375" style="233" customWidth="1"/>
    <col min="8963" max="8964" width="5" style="233" customWidth="1"/>
    <col min="8965" max="8965" width="11.7109375" style="233" customWidth="1"/>
    <col min="8966" max="8966" width="9.140625" style="233" customWidth="1"/>
    <col min="8967" max="8967" width="5" style="233" customWidth="1"/>
    <col min="8968" max="8968" width="77.85546875" style="233" customWidth="1"/>
    <col min="8969" max="8970" width="20" style="233" customWidth="1"/>
    <col min="8971" max="8971" width="1.7109375" style="233" customWidth="1"/>
    <col min="8972" max="9216" width="9.140625" style="233"/>
    <col min="9217" max="9217" width="8.28515625" style="233" customWidth="1"/>
    <col min="9218" max="9218" width="1.7109375" style="233" customWidth="1"/>
    <col min="9219" max="9220" width="5" style="233" customWidth="1"/>
    <col min="9221" max="9221" width="11.7109375" style="233" customWidth="1"/>
    <col min="9222" max="9222" width="9.140625" style="233" customWidth="1"/>
    <col min="9223" max="9223" width="5" style="233" customWidth="1"/>
    <col min="9224" max="9224" width="77.85546875" style="233" customWidth="1"/>
    <col min="9225" max="9226" width="20" style="233" customWidth="1"/>
    <col min="9227" max="9227" width="1.7109375" style="233" customWidth="1"/>
    <col min="9228" max="9472" width="9.140625" style="233"/>
    <col min="9473" max="9473" width="8.28515625" style="233" customWidth="1"/>
    <col min="9474" max="9474" width="1.7109375" style="233" customWidth="1"/>
    <col min="9475" max="9476" width="5" style="233" customWidth="1"/>
    <col min="9477" max="9477" width="11.7109375" style="233" customWidth="1"/>
    <col min="9478" max="9478" width="9.140625" style="233" customWidth="1"/>
    <col min="9479" max="9479" width="5" style="233" customWidth="1"/>
    <col min="9480" max="9480" width="77.85546875" style="233" customWidth="1"/>
    <col min="9481" max="9482" width="20" style="233" customWidth="1"/>
    <col min="9483" max="9483" width="1.7109375" style="233" customWidth="1"/>
    <col min="9484" max="9728" width="9.140625" style="233"/>
    <col min="9729" max="9729" width="8.28515625" style="233" customWidth="1"/>
    <col min="9730" max="9730" width="1.7109375" style="233" customWidth="1"/>
    <col min="9731" max="9732" width="5" style="233" customWidth="1"/>
    <col min="9733" max="9733" width="11.7109375" style="233" customWidth="1"/>
    <col min="9734" max="9734" width="9.140625" style="233" customWidth="1"/>
    <col min="9735" max="9735" width="5" style="233" customWidth="1"/>
    <col min="9736" max="9736" width="77.85546875" style="233" customWidth="1"/>
    <col min="9737" max="9738" width="20" style="233" customWidth="1"/>
    <col min="9739" max="9739" width="1.7109375" style="233" customWidth="1"/>
    <col min="9740" max="9984" width="9.140625" style="233"/>
    <col min="9985" max="9985" width="8.28515625" style="233" customWidth="1"/>
    <col min="9986" max="9986" width="1.7109375" style="233" customWidth="1"/>
    <col min="9987" max="9988" width="5" style="233" customWidth="1"/>
    <col min="9989" max="9989" width="11.7109375" style="233" customWidth="1"/>
    <col min="9990" max="9990" width="9.140625" style="233" customWidth="1"/>
    <col min="9991" max="9991" width="5" style="233" customWidth="1"/>
    <col min="9992" max="9992" width="77.85546875" style="233" customWidth="1"/>
    <col min="9993" max="9994" width="20" style="233" customWidth="1"/>
    <col min="9995" max="9995" width="1.7109375" style="233" customWidth="1"/>
    <col min="9996" max="10240" width="9.140625" style="233"/>
    <col min="10241" max="10241" width="8.28515625" style="233" customWidth="1"/>
    <col min="10242" max="10242" width="1.7109375" style="233" customWidth="1"/>
    <col min="10243" max="10244" width="5" style="233" customWidth="1"/>
    <col min="10245" max="10245" width="11.7109375" style="233" customWidth="1"/>
    <col min="10246" max="10246" width="9.140625" style="233" customWidth="1"/>
    <col min="10247" max="10247" width="5" style="233" customWidth="1"/>
    <col min="10248" max="10248" width="77.85546875" style="233" customWidth="1"/>
    <col min="10249" max="10250" width="20" style="233" customWidth="1"/>
    <col min="10251" max="10251" width="1.7109375" style="233" customWidth="1"/>
    <col min="10252" max="10496" width="9.140625" style="233"/>
    <col min="10497" max="10497" width="8.28515625" style="233" customWidth="1"/>
    <col min="10498" max="10498" width="1.7109375" style="233" customWidth="1"/>
    <col min="10499" max="10500" width="5" style="233" customWidth="1"/>
    <col min="10501" max="10501" width="11.7109375" style="233" customWidth="1"/>
    <col min="10502" max="10502" width="9.140625" style="233" customWidth="1"/>
    <col min="10503" max="10503" width="5" style="233" customWidth="1"/>
    <col min="10504" max="10504" width="77.85546875" style="233" customWidth="1"/>
    <col min="10505" max="10506" width="20" style="233" customWidth="1"/>
    <col min="10507" max="10507" width="1.7109375" style="233" customWidth="1"/>
    <col min="10508" max="10752" width="9.140625" style="233"/>
    <col min="10753" max="10753" width="8.28515625" style="233" customWidth="1"/>
    <col min="10754" max="10754" width="1.7109375" style="233" customWidth="1"/>
    <col min="10755" max="10756" width="5" style="233" customWidth="1"/>
    <col min="10757" max="10757" width="11.7109375" style="233" customWidth="1"/>
    <col min="10758" max="10758" width="9.140625" style="233" customWidth="1"/>
    <col min="10759" max="10759" width="5" style="233" customWidth="1"/>
    <col min="10760" max="10760" width="77.85546875" style="233" customWidth="1"/>
    <col min="10761" max="10762" width="20" style="233" customWidth="1"/>
    <col min="10763" max="10763" width="1.7109375" style="233" customWidth="1"/>
    <col min="10764" max="11008" width="9.140625" style="233"/>
    <col min="11009" max="11009" width="8.28515625" style="233" customWidth="1"/>
    <col min="11010" max="11010" width="1.7109375" style="233" customWidth="1"/>
    <col min="11011" max="11012" width="5" style="233" customWidth="1"/>
    <col min="11013" max="11013" width="11.7109375" style="233" customWidth="1"/>
    <col min="11014" max="11014" width="9.140625" style="233" customWidth="1"/>
    <col min="11015" max="11015" width="5" style="233" customWidth="1"/>
    <col min="11016" max="11016" width="77.85546875" style="233" customWidth="1"/>
    <col min="11017" max="11018" width="20" style="233" customWidth="1"/>
    <col min="11019" max="11019" width="1.7109375" style="233" customWidth="1"/>
    <col min="11020" max="11264" width="9.140625" style="233"/>
    <col min="11265" max="11265" width="8.28515625" style="233" customWidth="1"/>
    <col min="11266" max="11266" width="1.7109375" style="233" customWidth="1"/>
    <col min="11267" max="11268" width="5" style="233" customWidth="1"/>
    <col min="11269" max="11269" width="11.7109375" style="233" customWidth="1"/>
    <col min="11270" max="11270" width="9.140625" style="233" customWidth="1"/>
    <col min="11271" max="11271" width="5" style="233" customWidth="1"/>
    <col min="11272" max="11272" width="77.85546875" style="233" customWidth="1"/>
    <col min="11273" max="11274" width="20" style="233" customWidth="1"/>
    <col min="11275" max="11275" width="1.7109375" style="233" customWidth="1"/>
    <col min="11276" max="11520" width="9.140625" style="233"/>
    <col min="11521" max="11521" width="8.28515625" style="233" customWidth="1"/>
    <col min="11522" max="11522" width="1.7109375" style="233" customWidth="1"/>
    <col min="11523" max="11524" width="5" style="233" customWidth="1"/>
    <col min="11525" max="11525" width="11.7109375" style="233" customWidth="1"/>
    <col min="11526" max="11526" width="9.140625" style="233" customWidth="1"/>
    <col min="11527" max="11527" width="5" style="233" customWidth="1"/>
    <col min="11528" max="11528" width="77.85546875" style="233" customWidth="1"/>
    <col min="11529" max="11530" width="20" style="233" customWidth="1"/>
    <col min="11531" max="11531" width="1.7109375" style="233" customWidth="1"/>
    <col min="11532" max="11776" width="9.140625" style="233"/>
    <col min="11777" max="11777" width="8.28515625" style="233" customWidth="1"/>
    <col min="11778" max="11778" width="1.7109375" style="233" customWidth="1"/>
    <col min="11779" max="11780" width="5" style="233" customWidth="1"/>
    <col min="11781" max="11781" width="11.7109375" style="233" customWidth="1"/>
    <col min="11782" max="11782" width="9.140625" style="233" customWidth="1"/>
    <col min="11783" max="11783" width="5" style="233" customWidth="1"/>
    <col min="11784" max="11784" width="77.85546875" style="233" customWidth="1"/>
    <col min="11785" max="11786" width="20" style="233" customWidth="1"/>
    <col min="11787" max="11787" width="1.7109375" style="233" customWidth="1"/>
    <col min="11788" max="12032" width="9.140625" style="233"/>
    <col min="12033" max="12033" width="8.28515625" style="233" customWidth="1"/>
    <col min="12034" max="12034" width="1.7109375" style="233" customWidth="1"/>
    <col min="12035" max="12036" width="5" style="233" customWidth="1"/>
    <col min="12037" max="12037" width="11.7109375" style="233" customWidth="1"/>
    <col min="12038" max="12038" width="9.140625" style="233" customWidth="1"/>
    <col min="12039" max="12039" width="5" style="233" customWidth="1"/>
    <col min="12040" max="12040" width="77.85546875" style="233" customWidth="1"/>
    <col min="12041" max="12042" width="20" style="233" customWidth="1"/>
    <col min="12043" max="12043" width="1.7109375" style="233" customWidth="1"/>
    <col min="12044" max="12288" width="9.140625" style="233"/>
    <col min="12289" max="12289" width="8.28515625" style="233" customWidth="1"/>
    <col min="12290" max="12290" width="1.7109375" style="233" customWidth="1"/>
    <col min="12291" max="12292" width="5" style="233" customWidth="1"/>
    <col min="12293" max="12293" width="11.7109375" style="233" customWidth="1"/>
    <col min="12294" max="12294" width="9.140625" style="233" customWidth="1"/>
    <col min="12295" max="12295" width="5" style="233" customWidth="1"/>
    <col min="12296" max="12296" width="77.85546875" style="233" customWidth="1"/>
    <col min="12297" max="12298" width="20" style="233" customWidth="1"/>
    <col min="12299" max="12299" width="1.7109375" style="233" customWidth="1"/>
    <col min="12300" max="12544" width="9.140625" style="233"/>
    <col min="12545" max="12545" width="8.28515625" style="233" customWidth="1"/>
    <col min="12546" max="12546" width="1.7109375" style="233" customWidth="1"/>
    <col min="12547" max="12548" width="5" style="233" customWidth="1"/>
    <col min="12549" max="12549" width="11.7109375" style="233" customWidth="1"/>
    <col min="12550" max="12550" width="9.140625" style="233" customWidth="1"/>
    <col min="12551" max="12551" width="5" style="233" customWidth="1"/>
    <col min="12552" max="12552" width="77.85546875" style="233" customWidth="1"/>
    <col min="12553" max="12554" width="20" style="233" customWidth="1"/>
    <col min="12555" max="12555" width="1.7109375" style="233" customWidth="1"/>
    <col min="12556" max="12800" width="9.140625" style="233"/>
    <col min="12801" max="12801" width="8.28515625" style="233" customWidth="1"/>
    <col min="12802" max="12802" width="1.7109375" style="233" customWidth="1"/>
    <col min="12803" max="12804" width="5" style="233" customWidth="1"/>
    <col min="12805" max="12805" width="11.7109375" style="233" customWidth="1"/>
    <col min="12806" max="12806" width="9.140625" style="233" customWidth="1"/>
    <col min="12807" max="12807" width="5" style="233" customWidth="1"/>
    <col min="12808" max="12808" width="77.85546875" style="233" customWidth="1"/>
    <col min="12809" max="12810" width="20" style="233" customWidth="1"/>
    <col min="12811" max="12811" width="1.7109375" style="233" customWidth="1"/>
    <col min="12812" max="13056" width="9.140625" style="233"/>
    <col min="13057" max="13057" width="8.28515625" style="233" customWidth="1"/>
    <col min="13058" max="13058" width="1.7109375" style="233" customWidth="1"/>
    <col min="13059" max="13060" width="5" style="233" customWidth="1"/>
    <col min="13061" max="13061" width="11.7109375" style="233" customWidth="1"/>
    <col min="13062" max="13062" width="9.140625" style="233" customWidth="1"/>
    <col min="13063" max="13063" width="5" style="233" customWidth="1"/>
    <col min="13064" max="13064" width="77.85546875" style="233" customWidth="1"/>
    <col min="13065" max="13066" width="20" style="233" customWidth="1"/>
    <col min="13067" max="13067" width="1.7109375" style="233" customWidth="1"/>
    <col min="13068" max="13312" width="9.140625" style="233"/>
    <col min="13313" max="13313" width="8.28515625" style="233" customWidth="1"/>
    <col min="13314" max="13314" width="1.7109375" style="233" customWidth="1"/>
    <col min="13315" max="13316" width="5" style="233" customWidth="1"/>
    <col min="13317" max="13317" width="11.7109375" style="233" customWidth="1"/>
    <col min="13318" max="13318" width="9.140625" style="233" customWidth="1"/>
    <col min="13319" max="13319" width="5" style="233" customWidth="1"/>
    <col min="13320" max="13320" width="77.85546875" style="233" customWidth="1"/>
    <col min="13321" max="13322" width="20" style="233" customWidth="1"/>
    <col min="13323" max="13323" width="1.7109375" style="233" customWidth="1"/>
    <col min="13324" max="13568" width="9.140625" style="233"/>
    <col min="13569" max="13569" width="8.28515625" style="233" customWidth="1"/>
    <col min="13570" max="13570" width="1.7109375" style="233" customWidth="1"/>
    <col min="13571" max="13572" width="5" style="233" customWidth="1"/>
    <col min="13573" max="13573" width="11.7109375" style="233" customWidth="1"/>
    <col min="13574" max="13574" width="9.140625" style="233" customWidth="1"/>
    <col min="13575" max="13575" width="5" style="233" customWidth="1"/>
    <col min="13576" max="13576" width="77.85546875" style="233" customWidth="1"/>
    <col min="13577" max="13578" width="20" style="233" customWidth="1"/>
    <col min="13579" max="13579" width="1.7109375" style="233" customWidth="1"/>
    <col min="13580" max="13824" width="9.140625" style="233"/>
    <col min="13825" max="13825" width="8.28515625" style="233" customWidth="1"/>
    <col min="13826" max="13826" width="1.7109375" style="233" customWidth="1"/>
    <col min="13827" max="13828" width="5" style="233" customWidth="1"/>
    <col min="13829" max="13829" width="11.7109375" style="233" customWidth="1"/>
    <col min="13830" max="13830" width="9.140625" style="233" customWidth="1"/>
    <col min="13831" max="13831" width="5" style="233" customWidth="1"/>
    <col min="13832" max="13832" width="77.85546875" style="233" customWidth="1"/>
    <col min="13833" max="13834" width="20" style="233" customWidth="1"/>
    <col min="13835" max="13835" width="1.7109375" style="233" customWidth="1"/>
    <col min="13836" max="14080" width="9.140625" style="233"/>
    <col min="14081" max="14081" width="8.28515625" style="233" customWidth="1"/>
    <col min="14082" max="14082" width="1.7109375" style="233" customWidth="1"/>
    <col min="14083" max="14084" width="5" style="233" customWidth="1"/>
    <col min="14085" max="14085" width="11.7109375" style="233" customWidth="1"/>
    <col min="14086" max="14086" width="9.140625" style="233" customWidth="1"/>
    <col min="14087" max="14087" width="5" style="233" customWidth="1"/>
    <col min="14088" max="14088" width="77.85546875" style="233" customWidth="1"/>
    <col min="14089" max="14090" width="20" style="233" customWidth="1"/>
    <col min="14091" max="14091" width="1.7109375" style="233" customWidth="1"/>
    <col min="14092" max="14336" width="9.140625" style="233"/>
    <col min="14337" max="14337" width="8.28515625" style="233" customWidth="1"/>
    <col min="14338" max="14338" width="1.7109375" style="233" customWidth="1"/>
    <col min="14339" max="14340" width="5" style="233" customWidth="1"/>
    <col min="14341" max="14341" width="11.7109375" style="233" customWidth="1"/>
    <col min="14342" max="14342" width="9.140625" style="233" customWidth="1"/>
    <col min="14343" max="14343" width="5" style="233" customWidth="1"/>
    <col min="14344" max="14344" width="77.85546875" style="233" customWidth="1"/>
    <col min="14345" max="14346" width="20" style="233" customWidth="1"/>
    <col min="14347" max="14347" width="1.7109375" style="233" customWidth="1"/>
    <col min="14348" max="14592" width="9.140625" style="233"/>
    <col min="14593" max="14593" width="8.28515625" style="233" customWidth="1"/>
    <col min="14594" max="14594" width="1.7109375" style="233" customWidth="1"/>
    <col min="14595" max="14596" width="5" style="233" customWidth="1"/>
    <col min="14597" max="14597" width="11.7109375" style="233" customWidth="1"/>
    <col min="14598" max="14598" width="9.140625" style="233" customWidth="1"/>
    <col min="14599" max="14599" width="5" style="233" customWidth="1"/>
    <col min="14600" max="14600" width="77.85546875" style="233" customWidth="1"/>
    <col min="14601" max="14602" width="20" style="233" customWidth="1"/>
    <col min="14603" max="14603" width="1.7109375" style="233" customWidth="1"/>
    <col min="14604" max="14848" width="9.140625" style="233"/>
    <col min="14849" max="14849" width="8.28515625" style="233" customWidth="1"/>
    <col min="14850" max="14850" width="1.7109375" style="233" customWidth="1"/>
    <col min="14851" max="14852" width="5" style="233" customWidth="1"/>
    <col min="14853" max="14853" width="11.7109375" style="233" customWidth="1"/>
    <col min="14854" max="14854" width="9.140625" style="233" customWidth="1"/>
    <col min="14855" max="14855" width="5" style="233" customWidth="1"/>
    <col min="14856" max="14856" width="77.85546875" style="233" customWidth="1"/>
    <col min="14857" max="14858" width="20" style="233" customWidth="1"/>
    <col min="14859" max="14859" width="1.7109375" style="233" customWidth="1"/>
    <col min="14860" max="15104" width="9.140625" style="233"/>
    <col min="15105" max="15105" width="8.28515625" style="233" customWidth="1"/>
    <col min="15106" max="15106" width="1.7109375" style="233" customWidth="1"/>
    <col min="15107" max="15108" width="5" style="233" customWidth="1"/>
    <col min="15109" max="15109" width="11.7109375" style="233" customWidth="1"/>
    <col min="15110" max="15110" width="9.140625" style="233" customWidth="1"/>
    <col min="15111" max="15111" width="5" style="233" customWidth="1"/>
    <col min="15112" max="15112" width="77.85546875" style="233" customWidth="1"/>
    <col min="15113" max="15114" width="20" style="233" customWidth="1"/>
    <col min="15115" max="15115" width="1.7109375" style="233" customWidth="1"/>
    <col min="15116" max="15360" width="9.140625" style="233"/>
    <col min="15361" max="15361" width="8.28515625" style="233" customWidth="1"/>
    <col min="15362" max="15362" width="1.7109375" style="233" customWidth="1"/>
    <col min="15363" max="15364" width="5" style="233" customWidth="1"/>
    <col min="15365" max="15365" width="11.7109375" style="233" customWidth="1"/>
    <col min="15366" max="15366" width="9.140625" style="233" customWidth="1"/>
    <col min="15367" max="15367" width="5" style="233" customWidth="1"/>
    <col min="15368" max="15368" width="77.85546875" style="233" customWidth="1"/>
    <col min="15369" max="15370" width="20" style="233" customWidth="1"/>
    <col min="15371" max="15371" width="1.7109375" style="233" customWidth="1"/>
    <col min="15372" max="15616" width="9.140625" style="233"/>
    <col min="15617" max="15617" width="8.28515625" style="233" customWidth="1"/>
    <col min="15618" max="15618" width="1.7109375" style="233" customWidth="1"/>
    <col min="15619" max="15620" width="5" style="233" customWidth="1"/>
    <col min="15621" max="15621" width="11.7109375" style="233" customWidth="1"/>
    <col min="15622" max="15622" width="9.140625" style="233" customWidth="1"/>
    <col min="15623" max="15623" width="5" style="233" customWidth="1"/>
    <col min="15624" max="15624" width="77.85546875" style="233" customWidth="1"/>
    <col min="15625" max="15626" width="20" style="233" customWidth="1"/>
    <col min="15627" max="15627" width="1.7109375" style="233" customWidth="1"/>
    <col min="15628" max="15872" width="9.140625" style="233"/>
    <col min="15873" max="15873" width="8.28515625" style="233" customWidth="1"/>
    <col min="15874" max="15874" width="1.7109375" style="233" customWidth="1"/>
    <col min="15875" max="15876" width="5" style="233" customWidth="1"/>
    <col min="15877" max="15877" width="11.7109375" style="233" customWidth="1"/>
    <col min="15878" max="15878" width="9.140625" style="233" customWidth="1"/>
    <col min="15879" max="15879" width="5" style="233" customWidth="1"/>
    <col min="15880" max="15880" width="77.85546875" style="233" customWidth="1"/>
    <col min="15881" max="15882" width="20" style="233" customWidth="1"/>
    <col min="15883" max="15883" width="1.7109375" style="233" customWidth="1"/>
    <col min="15884" max="16128" width="9.140625" style="233"/>
    <col min="16129" max="16129" width="8.28515625" style="233" customWidth="1"/>
    <col min="16130" max="16130" width="1.7109375" style="233" customWidth="1"/>
    <col min="16131" max="16132" width="5" style="233" customWidth="1"/>
    <col min="16133" max="16133" width="11.7109375" style="233" customWidth="1"/>
    <col min="16134" max="16134" width="9.140625" style="233" customWidth="1"/>
    <col min="16135" max="16135" width="5" style="233" customWidth="1"/>
    <col min="16136" max="16136" width="77.85546875" style="233" customWidth="1"/>
    <col min="16137" max="16138" width="20" style="233" customWidth="1"/>
    <col min="16139" max="16139" width="1.7109375" style="233" customWidth="1"/>
    <col min="16140" max="16384" width="9.140625" style="233"/>
  </cols>
  <sheetData>
    <row r="1" spans="2:11" ht="37.5" customHeight="1"/>
    <row r="2" spans="2:11" ht="7.5" customHeight="1">
      <c r="B2" s="234"/>
      <c r="C2" s="235"/>
      <c r="D2" s="235"/>
      <c r="E2" s="235"/>
      <c r="F2" s="235"/>
      <c r="G2" s="235"/>
      <c r="H2" s="235"/>
      <c r="I2" s="235"/>
      <c r="J2" s="235"/>
      <c r="K2" s="236"/>
    </row>
    <row r="3" spans="2:11" s="239" customFormat="1" ht="45" customHeight="1">
      <c r="B3" s="237"/>
      <c r="C3" s="358" t="s">
        <v>461</v>
      </c>
      <c r="D3" s="358"/>
      <c r="E3" s="358"/>
      <c r="F3" s="358"/>
      <c r="G3" s="358"/>
      <c r="H3" s="358"/>
      <c r="I3" s="358"/>
      <c r="J3" s="358"/>
      <c r="K3" s="238"/>
    </row>
    <row r="4" spans="2:11" ht="25.5" customHeight="1">
      <c r="B4" s="240"/>
      <c r="C4" s="363" t="s">
        <v>462</v>
      </c>
      <c r="D4" s="363"/>
      <c r="E4" s="363"/>
      <c r="F4" s="363"/>
      <c r="G4" s="363"/>
      <c r="H4" s="363"/>
      <c r="I4" s="363"/>
      <c r="J4" s="363"/>
      <c r="K4" s="241"/>
    </row>
    <row r="5" spans="2:11" ht="5.25" customHeight="1">
      <c r="B5" s="240"/>
      <c r="C5" s="242"/>
      <c r="D5" s="242"/>
      <c r="E5" s="242"/>
      <c r="F5" s="242"/>
      <c r="G5" s="242"/>
      <c r="H5" s="242"/>
      <c r="I5" s="242"/>
      <c r="J5" s="242"/>
      <c r="K5" s="241"/>
    </row>
    <row r="6" spans="2:11" ht="15" customHeight="1">
      <c r="B6" s="240"/>
      <c r="C6" s="360" t="s">
        <v>463</v>
      </c>
      <c r="D6" s="360"/>
      <c r="E6" s="360"/>
      <c r="F6" s="360"/>
      <c r="G6" s="360"/>
      <c r="H6" s="360"/>
      <c r="I6" s="360"/>
      <c r="J6" s="360"/>
      <c r="K6" s="241"/>
    </row>
    <row r="7" spans="2:11" ht="15" customHeight="1">
      <c r="B7" s="243"/>
      <c r="C7" s="360" t="s">
        <v>464</v>
      </c>
      <c r="D7" s="360"/>
      <c r="E7" s="360"/>
      <c r="F7" s="360"/>
      <c r="G7" s="360"/>
      <c r="H7" s="360"/>
      <c r="I7" s="360"/>
      <c r="J7" s="360"/>
      <c r="K7" s="241"/>
    </row>
    <row r="8" spans="2:11" ht="12.75" customHeight="1">
      <c r="B8" s="243"/>
      <c r="C8" s="244"/>
      <c r="D8" s="244"/>
      <c r="E8" s="244"/>
      <c r="F8" s="244"/>
      <c r="G8" s="244"/>
      <c r="H8" s="244"/>
      <c r="I8" s="244"/>
      <c r="J8" s="244"/>
      <c r="K8" s="241"/>
    </row>
    <row r="9" spans="2:11" ht="15" customHeight="1">
      <c r="B9" s="243"/>
      <c r="C9" s="360" t="s">
        <v>465</v>
      </c>
      <c r="D9" s="360"/>
      <c r="E9" s="360"/>
      <c r="F9" s="360"/>
      <c r="G9" s="360"/>
      <c r="H9" s="360"/>
      <c r="I9" s="360"/>
      <c r="J9" s="360"/>
      <c r="K9" s="241"/>
    </row>
    <row r="10" spans="2:11" ht="15" customHeight="1">
      <c r="B10" s="243"/>
      <c r="C10" s="244"/>
      <c r="D10" s="360" t="s">
        <v>466</v>
      </c>
      <c r="E10" s="360"/>
      <c r="F10" s="360"/>
      <c r="G10" s="360"/>
      <c r="H10" s="360"/>
      <c r="I10" s="360"/>
      <c r="J10" s="360"/>
      <c r="K10" s="241"/>
    </row>
    <row r="11" spans="2:11" ht="15" customHeight="1">
      <c r="B11" s="243"/>
      <c r="C11" s="245"/>
      <c r="D11" s="360" t="s">
        <v>467</v>
      </c>
      <c r="E11" s="360"/>
      <c r="F11" s="360"/>
      <c r="G11" s="360"/>
      <c r="H11" s="360"/>
      <c r="I11" s="360"/>
      <c r="J11" s="360"/>
      <c r="K11" s="241"/>
    </row>
    <row r="12" spans="2:11" ht="12.75" customHeight="1">
      <c r="B12" s="243"/>
      <c r="C12" s="245"/>
      <c r="D12" s="245"/>
      <c r="E12" s="245"/>
      <c r="F12" s="245"/>
      <c r="G12" s="245"/>
      <c r="H12" s="245"/>
      <c r="I12" s="245"/>
      <c r="J12" s="245"/>
      <c r="K12" s="241"/>
    </row>
    <row r="13" spans="2:11" ht="15" customHeight="1">
      <c r="B13" s="243"/>
      <c r="C13" s="245"/>
      <c r="D13" s="360" t="s">
        <v>468</v>
      </c>
      <c r="E13" s="360"/>
      <c r="F13" s="360"/>
      <c r="G13" s="360"/>
      <c r="H13" s="360"/>
      <c r="I13" s="360"/>
      <c r="J13" s="360"/>
      <c r="K13" s="241"/>
    </row>
    <row r="14" spans="2:11" ht="15" customHeight="1">
      <c r="B14" s="243"/>
      <c r="C14" s="245"/>
      <c r="D14" s="360" t="s">
        <v>469</v>
      </c>
      <c r="E14" s="360"/>
      <c r="F14" s="360"/>
      <c r="G14" s="360"/>
      <c r="H14" s="360"/>
      <c r="I14" s="360"/>
      <c r="J14" s="360"/>
      <c r="K14" s="241"/>
    </row>
    <row r="15" spans="2:11" ht="15" customHeight="1">
      <c r="B15" s="243"/>
      <c r="C15" s="245"/>
      <c r="D15" s="360" t="s">
        <v>470</v>
      </c>
      <c r="E15" s="360"/>
      <c r="F15" s="360"/>
      <c r="G15" s="360"/>
      <c r="H15" s="360"/>
      <c r="I15" s="360"/>
      <c r="J15" s="360"/>
      <c r="K15" s="241"/>
    </row>
    <row r="16" spans="2:11" ht="15" customHeight="1">
      <c r="B16" s="243"/>
      <c r="C16" s="245"/>
      <c r="D16" s="245"/>
      <c r="E16" s="246" t="s">
        <v>81</v>
      </c>
      <c r="F16" s="360" t="s">
        <v>471</v>
      </c>
      <c r="G16" s="360"/>
      <c r="H16" s="360"/>
      <c r="I16" s="360"/>
      <c r="J16" s="360"/>
      <c r="K16" s="241"/>
    </row>
    <row r="17" spans="2:11" ht="15" customHeight="1">
      <c r="B17" s="243"/>
      <c r="C17" s="245"/>
      <c r="D17" s="245"/>
      <c r="E17" s="246" t="s">
        <v>472</v>
      </c>
      <c r="F17" s="360" t="s">
        <v>473</v>
      </c>
      <c r="G17" s="360"/>
      <c r="H17" s="360"/>
      <c r="I17" s="360"/>
      <c r="J17" s="360"/>
      <c r="K17" s="241"/>
    </row>
    <row r="18" spans="2:11" ht="15" customHeight="1">
      <c r="B18" s="243"/>
      <c r="C18" s="245"/>
      <c r="D18" s="245"/>
      <c r="E18" s="246" t="s">
        <v>474</v>
      </c>
      <c r="F18" s="360" t="s">
        <v>475</v>
      </c>
      <c r="G18" s="360"/>
      <c r="H18" s="360"/>
      <c r="I18" s="360"/>
      <c r="J18" s="360"/>
      <c r="K18" s="241"/>
    </row>
    <row r="19" spans="2:11" ht="15" customHeight="1">
      <c r="B19" s="243"/>
      <c r="C19" s="245"/>
      <c r="D19" s="245"/>
      <c r="E19" s="246" t="s">
        <v>84</v>
      </c>
      <c r="F19" s="360" t="s">
        <v>476</v>
      </c>
      <c r="G19" s="360"/>
      <c r="H19" s="360"/>
      <c r="I19" s="360"/>
      <c r="J19" s="360"/>
      <c r="K19" s="241"/>
    </row>
    <row r="20" spans="2:11" ht="15" customHeight="1">
      <c r="B20" s="243"/>
      <c r="C20" s="245"/>
      <c r="D20" s="245"/>
      <c r="E20" s="246" t="s">
        <v>477</v>
      </c>
      <c r="F20" s="360" t="s">
        <v>478</v>
      </c>
      <c r="G20" s="360"/>
      <c r="H20" s="360"/>
      <c r="I20" s="360"/>
      <c r="J20" s="360"/>
      <c r="K20" s="241"/>
    </row>
    <row r="21" spans="2:11" ht="15" customHeight="1">
      <c r="B21" s="243"/>
      <c r="C21" s="245"/>
      <c r="D21" s="245"/>
      <c r="E21" s="246" t="s">
        <v>479</v>
      </c>
      <c r="F21" s="360" t="s">
        <v>480</v>
      </c>
      <c r="G21" s="360"/>
      <c r="H21" s="360"/>
      <c r="I21" s="360"/>
      <c r="J21" s="360"/>
      <c r="K21" s="241"/>
    </row>
    <row r="22" spans="2:11" ht="12.75" customHeight="1">
      <c r="B22" s="243"/>
      <c r="C22" s="245"/>
      <c r="D22" s="245"/>
      <c r="E22" s="245"/>
      <c r="F22" s="245"/>
      <c r="G22" s="245"/>
      <c r="H22" s="245"/>
      <c r="I22" s="245"/>
      <c r="J22" s="245"/>
      <c r="K22" s="241"/>
    </row>
    <row r="23" spans="2:11" ht="15" customHeight="1">
      <c r="B23" s="243"/>
      <c r="C23" s="360" t="s">
        <v>481</v>
      </c>
      <c r="D23" s="360"/>
      <c r="E23" s="360"/>
      <c r="F23" s="360"/>
      <c r="G23" s="360"/>
      <c r="H23" s="360"/>
      <c r="I23" s="360"/>
      <c r="J23" s="360"/>
      <c r="K23" s="241"/>
    </row>
    <row r="24" spans="2:11" ht="15" customHeight="1">
      <c r="B24" s="243"/>
      <c r="C24" s="360" t="s">
        <v>482</v>
      </c>
      <c r="D24" s="360"/>
      <c r="E24" s="360"/>
      <c r="F24" s="360"/>
      <c r="G24" s="360"/>
      <c r="H24" s="360"/>
      <c r="I24" s="360"/>
      <c r="J24" s="360"/>
      <c r="K24" s="241"/>
    </row>
    <row r="25" spans="2:11" ht="15" customHeight="1">
      <c r="B25" s="243"/>
      <c r="C25" s="244"/>
      <c r="D25" s="360" t="s">
        <v>483</v>
      </c>
      <c r="E25" s="360"/>
      <c r="F25" s="360"/>
      <c r="G25" s="360"/>
      <c r="H25" s="360"/>
      <c r="I25" s="360"/>
      <c r="J25" s="360"/>
      <c r="K25" s="241"/>
    </row>
    <row r="26" spans="2:11" ht="15" customHeight="1">
      <c r="B26" s="243"/>
      <c r="C26" s="245"/>
      <c r="D26" s="360" t="s">
        <v>484</v>
      </c>
      <c r="E26" s="360"/>
      <c r="F26" s="360"/>
      <c r="G26" s="360"/>
      <c r="H26" s="360"/>
      <c r="I26" s="360"/>
      <c r="J26" s="360"/>
      <c r="K26" s="241"/>
    </row>
    <row r="27" spans="2:11" ht="12.75" customHeight="1">
      <c r="B27" s="243"/>
      <c r="C27" s="245"/>
      <c r="D27" s="245"/>
      <c r="E27" s="245"/>
      <c r="F27" s="245"/>
      <c r="G27" s="245"/>
      <c r="H27" s="245"/>
      <c r="I27" s="245"/>
      <c r="J27" s="245"/>
      <c r="K27" s="241"/>
    </row>
    <row r="28" spans="2:11" ht="15" customHeight="1">
      <c r="B28" s="243"/>
      <c r="C28" s="245"/>
      <c r="D28" s="360" t="s">
        <v>485</v>
      </c>
      <c r="E28" s="360"/>
      <c r="F28" s="360"/>
      <c r="G28" s="360"/>
      <c r="H28" s="360"/>
      <c r="I28" s="360"/>
      <c r="J28" s="360"/>
      <c r="K28" s="241"/>
    </row>
    <row r="29" spans="2:11" ht="15" customHeight="1">
      <c r="B29" s="243"/>
      <c r="C29" s="245"/>
      <c r="D29" s="360" t="s">
        <v>486</v>
      </c>
      <c r="E29" s="360"/>
      <c r="F29" s="360"/>
      <c r="G29" s="360"/>
      <c r="H29" s="360"/>
      <c r="I29" s="360"/>
      <c r="J29" s="360"/>
      <c r="K29" s="241"/>
    </row>
    <row r="30" spans="2:11" ht="12.75" customHeight="1">
      <c r="B30" s="243"/>
      <c r="C30" s="245"/>
      <c r="D30" s="245"/>
      <c r="E30" s="245"/>
      <c r="F30" s="245"/>
      <c r="G30" s="245"/>
      <c r="H30" s="245"/>
      <c r="I30" s="245"/>
      <c r="J30" s="245"/>
      <c r="K30" s="241"/>
    </row>
    <row r="31" spans="2:11" ht="15" customHeight="1">
      <c r="B31" s="243"/>
      <c r="C31" s="245"/>
      <c r="D31" s="360" t="s">
        <v>487</v>
      </c>
      <c r="E31" s="360"/>
      <c r="F31" s="360"/>
      <c r="G31" s="360"/>
      <c r="H31" s="360"/>
      <c r="I31" s="360"/>
      <c r="J31" s="360"/>
      <c r="K31" s="241"/>
    </row>
    <row r="32" spans="2:11" ht="15" customHeight="1">
      <c r="B32" s="243"/>
      <c r="C32" s="245"/>
      <c r="D32" s="360" t="s">
        <v>488</v>
      </c>
      <c r="E32" s="360"/>
      <c r="F32" s="360"/>
      <c r="G32" s="360"/>
      <c r="H32" s="360"/>
      <c r="I32" s="360"/>
      <c r="J32" s="360"/>
      <c r="K32" s="241"/>
    </row>
    <row r="33" spans="2:11" ht="15" customHeight="1">
      <c r="B33" s="243"/>
      <c r="C33" s="245"/>
      <c r="D33" s="360" t="s">
        <v>489</v>
      </c>
      <c r="E33" s="360"/>
      <c r="F33" s="360"/>
      <c r="G33" s="360"/>
      <c r="H33" s="360"/>
      <c r="I33" s="360"/>
      <c r="J33" s="360"/>
      <c r="K33" s="241"/>
    </row>
    <row r="34" spans="2:11" ht="15" customHeight="1">
      <c r="B34" s="243"/>
      <c r="C34" s="245"/>
      <c r="D34" s="244"/>
      <c r="E34" s="247" t="s">
        <v>105</v>
      </c>
      <c r="F34" s="244"/>
      <c r="G34" s="360" t="s">
        <v>490</v>
      </c>
      <c r="H34" s="360"/>
      <c r="I34" s="360"/>
      <c r="J34" s="360"/>
      <c r="K34" s="241"/>
    </row>
    <row r="35" spans="2:11" ht="30.75" customHeight="1">
      <c r="B35" s="243"/>
      <c r="C35" s="245"/>
      <c r="D35" s="244"/>
      <c r="E35" s="247" t="s">
        <v>491</v>
      </c>
      <c r="F35" s="244"/>
      <c r="G35" s="360" t="s">
        <v>492</v>
      </c>
      <c r="H35" s="360"/>
      <c r="I35" s="360"/>
      <c r="J35" s="360"/>
      <c r="K35" s="241"/>
    </row>
    <row r="36" spans="2:11" ht="15" customHeight="1">
      <c r="B36" s="243"/>
      <c r="C36" s="245"/>
      <c r="D36" s="244"/>
      <c r="E36" s="247" t="s">
        <v>56</v>
      </c>
      <c r="F36" s="244"/>
      <c r="G36" s="360" t="s">
        <v>493</v>
      </c>
      <c r="H36" s="360"/>
      <c r="I36" s="360"/>
      <c r="J36" s="360"/>
      <c r="K36" s="241"/>
    </row>
    <row r="37" spans="2:11" ht="15" customHeight="1">
      <c r="B37" s="243"/>
      <c r="C37" s="245"/>
      <c r="D37" s="244"/>
      <c r="E37" s="247" t="s">
        <v>106</v>
      </c>
      <c r="F37" s="244"/>
      <c r="G37" s="360" t="s">
        <v>494</v>
      </c>
      <c r="H37" s="360"/>
      <c r="I37" s="360"/>
      <c r="J37" s="360"/>
      <c r="K37" s="241"/>
    </row>
    <row r="38" spans="2:11" ht="15" customHeight="1">
      <c r="B38" s="243"/>
      <c r="C38" s="245"/>
      <c r="D38" s="244"/>
      <c r="E38" s="247" t="s">
        <v>107</v>
      </c>
      <c r="F38" s="244"/>
      <c r="G38" s="360" t="s">
        <v>495</v>
      </c>
      <c r="H38" s="360"/>
      <c r="I38" s="360"/>
      <c r="J38" s="360"/>
      <c r="K38" s="241"/>
    </row>
    <row r="39" spans="2:11" ht="15" customHeight="1">
      <c r="B39" s="243"/>
      <c r="C39" s="245"/>
      <c r="D39" s="244"/>
      <c r="E39" s="247" t="s">
        <v>108</v>
      </c>
      <c r="F39" s="244"/>
      <c r="G39" s="360" t="s">
        <v>496</v>
      </c>
      <c r="H39" s="360"/>
      <c r="I39" s="360"/>
      <c r="J39" s="360"/>
      <c r="K39" s="241"/>
    </row>
    <row r="40" spans="2:11" ht="15" customHeight="1">
      <c r="B40" s="243"/>
      <c r="C40" s="245"/>
      <c r="D40" s="244"/>
      <c r="E40" s="247" t="s">
        <v>497</v>
      </c>
      <c r="F40" s="244"/>
      <c r="G40" s="360" t="s">
        <v>498</v>
      </c>
      <c r="H40" s="360"/>
      <c r="I40" s="360"/>
      <c r="J40" s="360"/>
      <c r="K40" s="241"/>
    </row>
    <row r="41" spans="2:11" ht="15" customHeight="1">
      <c r="B41" s="243"/>
      <c r="C41" s="245"/>
      <c r="D41" s="244"/>
      <c r="E41" s="247"/>
      <c r="F41" s="244"/>
      <c r="G41" s="360" t="s">
        <v>499</v>
      </c>
      <c r="H41" s="360"/>
      <c r="I41" s="360"/>
      <c r="J41" s="360"/>
      <c r="K41" s="241"/>
    </row>
    <row r="42" spans="2:11" ht="15" customHeight="1">
      <c r="B42" s="243"/>
      <c r="C42" s="245"/>
      <c r="D42" s="244"/>
      <c r="E42" s="247" t="s">
        <v>500</v>
      </c>
      <c r="F42" s="244"/>
      <c r="G42" s="360" t="s">
        <v>501</v>
      </c>
      <c r="H42" s="360"/>
      <c r="I42" s="360"/>
      <c r="J42" s="360"/>
      <c r="K42" s="241"/>
    </row>
    <row r="43" spans="2:11" ht="15" customHeight="1">
      <c r="B43" s="243"/>
      <c r="C43" s="245"/>
      <c r="D43" s="244"/>
      <c r="E43" s="247" t="s">
        <v>110</v>
      </c>
      <c r="F43" s="244"/>
      <c r="G43" s="360" t="s">
        <v>502</v>
      </c>
      <c r="H43" s="360"/>
      <c r="I43" s="360"/>
      <c r="J43" s="360"/>
      <c r="K43" s="241"/>
    </row>
    <row r="44" spans="2:11" ht="12.75" customHeight="1">
      <c r="B44" s="243"/>
      <c r="C44" s="245"/>
      <c r="D44" s="244"/>
      <c r="E44" s="244"/>
      <c r="F44" s="244"/>
      <c r="G44" s="244"/>
      <c r="H44" s="244"/>
      <c r="I44" s="244"/>
      <c r="J44" s="244"/>
      <c r="K44" s="241"/>
    </row>
    <row r="45" spans="2:11" ht="15" customHeight="1">
      <c r="B45" s="243"/>
      <c r="C45" s="245"/>
      <c r="D45" s="360" t="s">
        <v>503</v>
      </c>
      <c r="E45" s="360"/>
      <c r="F45" s="360"/>
      <c r="G45" s="360"/>
      <c r="H45" s="360"/>
      <c r="I45" s="360"/>
      <c r="J45" s="360"/>
      <c r="K45" s="241"/>
    </row>
    <row r="46" spans="2:11" ht="15" customHeight="1">
      <c r="B46" s="243"/>
      <c r="C46" s="245"/>
      <c r="D46" s="245"/>
      <c r="E46" s="360" t="s">
        <v>504</v>
      </c>
      <c r="F46" s="360"/>
      <c r="G46" s="360"/>
      <c r="H46" s="360"/>
      <c r="I46" s="360"/>
      <c r="J46" s="360"/>
      <c r="K46" s="241"/>
    </row>
    <row r="47" spans="2:11" ht="15" customHeight="1">
      <c r="B47" s="243"/>
      <c r="C47" s="245"/>
      <c r="D47" s="245"/>
      <c r="E47" s="360" t="s">
        <v>505</v>
      </c>
      <c r="F47" s="360"/>
      <c r="G47" s="360"/>
      <c r="H47" s="360"/>
      <c r="I47" s="360"/>
      <c r="J47" s="360"/>
      <c r="K47" s="241"/>
    </row>
    <row r="48" spans="2:11" ht="15" customHeight="1">
      <c r="B48" s="243"/>
      <c r="C48" s="245"/>
      <c r="D48" s="245"/>
      <c r="E48" s="360" t="s">
        <v>506</v>
      </c>
      <c r="F48" s="360"/>
      <c r="G48" s="360"/>
      <c r="H48" s="360"/>
      <c r="I48" s="360"/>
      <c r="J48" s="360"/>
      <c r="K48" s="241"/>
    </row>
    <row r="49" spans="2:11" ht="15" customHeight="1">
      <c r="B49" s="243"/>
      <c r="C49" s="245"/>
      <c r="D49" s="360" t="s">
        <v>507</v>
      </c>
      <c r="E49" s="360"/>
      <c r="F49" s="360"/>
      <c r="G49" s="360"/>
      <c r="H49" s="360"/>
      <c r="I49" s="360"/>
      <c r="J49" s="360"/>
      <c r="K49" s="241"/>
    </row>
    <row r="50" spans="2:11" ht="25.5" customHeight="1">
      <c r="B50" s="240"/>
      <c r="C50" s="363" t="s">
        <v>508</v>
      </c>
      <c r="D50" s="363"/>
      <c r="E50" s="363"/>
      <c r="F50" s="363"/>
      <c r="G50" s="363"/>
      <c r="H50" s="363"/>
      <c r="I50" s="363"/>
      <c r="J50" s="363"/>
      <c r="K50" s="241"/>
    </row>
    <row r="51" spans="2:11" ht="5.25" customHeight="1">
      <c r="B51" s="240"/>
      <c r="C51" s="242"/>
      <c r="D51" s="242"/>
      <c r="E51" s="242"/>
      <c r="F51" s="242"/>
      <c r="G51" s="242"/>
      <c r="H51" s="242"/>
      <c r="I51" s="242"/>
      <c r="J51" s="242"/>
      <c r="K51" s="241"/>
    </row>
    <row r="52" spans="2:11" ht="15" customHeight="1">
      <c r="B52" s="240"/>
      <c r="C52" s="360" t="s">
        <v>509</v>
      </c>
      <c r="D52" s="360"/>
      <c r="E52" s="360"/>
      <c r="F52" s="360"/>
      <c r="G52" s="360"/>
      <c r="H52" s="360"/>
      <c r="I52" s="360"/>
      <c r="J52" s="360"/>
      <c r="K52" s="241"/>
    </row>
    <row r="53" spans="2:11" ht="15" customHeight="1">
      <c r="B53" s="240"/>
      <c r="C53" s="360" t="s">
        <v>510</v>
      </c>
      <c r="D53" s="360"/>
      <c r="E53" s="360"/>
      <c r="F53" s="360"/>
      <c r="G53" s="360"/>
      <c r="H53" s="360"/>
      <c r="I53" s="360"/>
      <c r="J53" s="360"/>
      <c r="K53" s="241"/>
    </row>
    <row r="54" spans="2:11" ht="12.75" customHeight="1">
      <c r="B54" s="240"/>
      <c r="C54" s="244"/>
      <c r="D54" s="244"/>
      <c r="E54" s="244"/>
      <c r="F54" s="244"/>
      <c r="G54" s="244"/>
      <c r="H54" s="244"/>
      <c r="I54" s="244"/>
      <c r="J54" s="244"/>
      <c r="K54" s="241"/>
    </row>
    <row r="55" spans="2:11" ht="15" customHeight="1">
      <c r="B55" s="240"/>
      <c r="C55" s="360" t="s">
        <v>511</v>
      </c>
      <c r="D55" s="360"/>
      <c r="E55" s="360"/>
      <c r="F55" s="360"/>
      <c r="G55" s="360"/>
      <c r="H55" s="360"/>
      <c r="I55" s="360"/>
      <c r="J55" s="360"/>
      <c r="K55" s="241"/>
    </row>
    <row r="56" spans="2:11" ht="15" customHeight="1">
      <c r="B56" s="240"/>
      <c r="C56" s="245"/>
      <c r="D56" s="360" t="s">
        <v>512</v>
      </c>
      <c r="E56" s="360"/>
      <c r="F56" s="360"/>
      <c r="G56" s="360"/>
      <c r="H56" s="360"/>
      <c r="I56" s="360"/>
      <c r="J56" s="360"/>
      <c r="K56" s="241"/>
    </row>
    <row r="57" spans="2:11" ht="15" customHeight="1">
      <c r="B57" s="240"/>
      <c r="C57" s="245"/>
      <c r="D57" s="360" t="s">
        <v>513</v>
      </c>
      <c r="E57" s="360"/>
      <c r="F57" s="360"/>
      <c r="G57" s="360"/>
      <c r="H57" s="360"/>
      <c r="I57" s="360"/>
      <c r="J57" s="360"/>
      <c r="K57" s="241"/>
    </row>
    <row r="58" spans="2:11" ht="15" customHeight="1">
      <c r="B58" s="240"/>
      <c r="C58" s="245"/>
      <c r="D58" s="360" t="s">
        <v>514</v>
      </c>
      <c r="E58" s="360"/>
      <c r="F58" s="360"/>
      <c r="G58" s="360"/>
      <c r="H58" s="360"/>
      <c r="I58" s="360"/>
      <c r="J58" s="360"/>
      <c r="K58" s="241"/>
    </row>
    <row r="59" spans="2:11" ht="15" customHeight="1">
      <c r="B59" s="240"/>
      <c r="C59" s="245"/>
      <c r="D59" s="360" t="s">
        <v>515</v>
      </c>
      <c r="E59" s="360"/>
      <c r="F59" s="360"/>
      <c r="G59" s="360"/>
      <c r="H59" s="360"/>
      <c r="I59" s="360"/>
      <c r="J59" s="360"/>
      <c r="K59" s="241"/>
    </row>
    <row r="60" spans="2:11" ht="15" customHeight="1">
      <c r="B60" s="240"/>
      <c r="C60" s="245"/>
      <c r="D60" s="362" t="s">
        <v>516</v>
      </c>
      <c r="E60" s="362"/>
      <c r="F60" s="362"/>
      <c r="G60" s="362"/>
      <c r="H60" s="362"/>
      <c r="I60" s="362"/>
      <c r="J60" s="362"/>
      <c r="K60" s="241"/>
    </row>
    <row r="61" spans="2:11" ht="15" customHeight="1">
      <c r="B61" s="240"/>
      <c r="C61" s="245"/>
      <c r="D61" s="360" t="s">
        <v>517</v>
      </c>
      <c r="E61" s="360"/>
      <c r="F61" s="360"/>
      <c r="G61" s="360"/>
      <c r="H61" s="360"/>
      <c r="I61" s="360"/>
      <c r="J61" s="360"/>
      <c r="K61" s="241"/>
    </row>
    <row r="62" spans="2:11" ht="12.75" customHeight="1">
      <c r="B62" s="240"/>
      <c r="C62" s="245"/>
      <c r="D62" s="245"/>
      <c r="E62" s="248"/>
      <c r="F62" s="245"/>
      <c r="G62" s="245"/>
      <c r="H62" s="245"/>
      <c r="I62" s="245"/>
      <c r="J62" s="245"/>
      <c r="K62" s="241"/>
    </row>
    <row r="63" spans="2:11" ht="15" customHeight="1">
      <c r="B63" s="240"/>
      <c r="C63" s="245"/>
      <c r="D63" s="360" t="s">
        <v>518</v>
      </c>
      <c r="E63" s="360"/>
      <c r="F63" s="360"/>
      <c r="G63" s="360"/>
      <c r="H63" s="360"/>
      <c r="I63" s="360"/>
      <c r="J63" s="360"/>
      <c r="K63" s="241"/>
    </row>
    <row r="64" spans="2:11" ht="15" customHeight="1">
      <c r="B64" s="240"/>
      <c r="C64" s="245"/>
      <c r="D64" s="362" t="s">
        <v>519</v>
      </c>
      <c r="E64" s="362"/>
      <c r="F64" s="362"/>
      <c r="G64" s="362"/>
      <c r="H64" s="362"/>
      <c r="I64" s="362"/>
      <c r="J64" s="362"/>
      <c r="K64" s="241"/>
    </row>
    <row r="65" spans="2:11" ht="15" customHeight="1">
      <c r="B65" s="240"/>
      <c r="C65" s="245"/>
      <c r="D65" s="360" t="s">
        <v>520</v>
      </c>
      <c r="E65" s="360"/>
      <c r="F65" s="360"/>
      <c r="G65" s="360"/>
      <c r="H65" s="360"/>
      <c r="I65" s="360"/>
      <c r="J65" s="360"/>
      <c r="K65" s="241"/>
    </row>
    <row r="66" spans="2:11" ht="15" customHeight="1">
      <c r="B66" s="240"/>
      <c r="C66" s="245"/>
      <c r="D66" s="360" t="s">
        <v>521</v>
      </c>
      <c r="E66" s="360"/>
      <c r="F66" s="360"/>
      <c r="G66" s="360"/>
      <c r="H66" s="360"/>
      <c r="I66" s="360"/>
      <c r="J66" s="360"/>
      <c r="K66" s="241"/>
    </row>
    <row r="67" spans="2:11" ht="15" customHeight="1">
      <c r="B67" s="240"/>
      <c r="C67" s="245"/>
      <c r="D67" s="360" t="s">
        <v>522</v>
      </c>
      <c r="E67" s="360"/>
      <c r="F67" s="360"/>
      <c r="G67" s="360"/>
      <c r="H67" s="360"/>
      <c r="I67" s="360"/>
      <c r="J67" s="360"/>
      <c r="K67" s="241"/>
    </row>
    <row r="68" spans="2:11" ht="15" customHeight="1">
      <c r="B68" s="240"/>
      <c r="C68" s="245"/>
      <c r="D68" s="360" t="s">
        <v>523</v>
      </c>
      <c r="E68" s="360"/>
      <c r="F68" s="360"/>
      <c r="G68" s="360"/>
      <c r="H68" s="360"/>
      <c r="I68" s="360"/>
      <c r="J68" s="360"/>
      <c r="K68" s="241"/>
    </row>
    <row r="69" spans="2:11" ht="12.75" customHeight="1">
      <c r="B69" s="249"/>
      <c r="C69" s="250"/>
      <c r="D69" s="250"/>
      <c r="E69" s="250"/>
      <c r="F69" s="250"/>
      <c r="G69" s="250"/>
      <c r="H69" s="250"/>
      <c r="I69" s="250"/>
      <c r="J69" s="250"/>
      <c r="K69" s="251"/>
    </row>
    <row r="70" spans="2:11" ht="18.75" customHeight="1">
      <c r="B70" s="252"/>
      <c r="C70" s="252"/>
      <c r="D70" s="252"/>
      <c r="E70" s="252"/>
      <c r="F70" s="252"/>
      <c r="G70" s="252"/>
      <c r="H70" s="252"/>
      <c r="I70" s="252"/>
      <c r="J70" s="252"/>
      <c r="K70" s="253"/>
    </row>
    <row r="71" spans="2:11" ht="18.75" customHeight="1">
      <c r="B71" s="253"/>
      <c r="C71" s="253"/>
      <c r="D71" s="253"/>
      <c r="E71" s="253"/>
      <c r="F71" s="253"/>
      <c r="G71" s="253"/>
      <c r="H71" s="253"/>
      <c r="I71" s="253"/>
      <c r="J71" s="253"/>
      <c r="K71" s="253"/>
    </row>
    <row r="72" spans="2:11" ht="7.5" customHeight="1">
      <c r="B72" s="254"/>
      <c r="C72" s="255"/>
      <c r="D72" s="255"/>
      <c r="E72" s="255"/>
      <c r="F72" s="255"/>
      <c r="G72" s="255"/>
      <c r="H72" s="255"/>
      <c r="I72" s="255"/>
      <c r="J72" s="255"/>
      <c r="K72" s="256"/>
    </row>
    <row r="73" spans="2:11" ht="45" customHeight="1">
      <c r="B73" s="257"/>
      <c r="C73" s="361" t="s">
        <v>460</v>
      </c>
      <c r="D73" s="361"/>
      <c r="E73" s="361"/>
      <c r="F73" s="361"/>
      <c r="G73" s="361"/>
      <c r="H73" s="361"/>
      <c r="I73" s="361"/>
      <c r="J73" s="361"/>
      <c r="K73" s="258"/>
    </row>
    <row r="74" spans="2:11" ht="17.25" customHeight="1">
      <c r="B74" s="257"/>
      <c r="C74" s="259" t="s">
        <v>524</v>
      </c>
      <c r="D74" s="259"/>
      <c r="E74" s="259"/>
      <c r="F74" s="259" t="s">
        <v>525</v>
      </c>
      <c r="G74" s="260"/>
      <c r="H74" s="259" t="s">
        <v>106</v>
      </c>
      <c r="I74" s="259" t="s">
        <v>60</v>
      </c>
      <c r="J74" s="259" t="s">
        <v>526</v>
      </c>
      <c r="K74" s="258"/>
    </row>
    <row r="75" spans="2:11" ht="17.25" customHeight="1">
      <c r="B75" s="257"/>
      <c r="C75" s="261" t="s">
        <v>527</v>
      </c>
      <c r="D75" s="261"/>
      <c r="E75" s="261"/>
      <c r="F75" s="262" t="s">
        <v>528</v>
      </c>
      <c r="G75" s="263"/>
      <c r="H75" s="261"/>
      <c r="I75" s="261"/>
      <c r="J75" s="261" t="s">
        <v>529</v>
      </c>
      <c r="K75" s="258"/>
    </row>
    <row r="76" spans="2:11" ht="5.25" customHeight="1">
      <c r="B76" s="257"/>
      <c r="C76" s="264"/>
      <c r="D76" s="264"/>
      <c r="E76" s="264"/>
      <c r="F76" s="264"/>
      <c r="G76" s="265"/>
      <c r="H76" s="264"/>
      <c r="I76" s="264"/>
      <c r="J76" s="264"/>
      <c r="K76" s="258"/>
    </row>
    <row r="77" spans="2:11" ht="15" customHeight="1">
      <c r="B77" s="257"/>
      <c r="C77" s="247" t="s">
        <v>56</v>
      </c>
      <c r="D77" s="264"/>
      <c r="E77" s="264"/>
      <c r="F77" s="266" t="s">
        <v>530</v>
      </c>
      <c r="G77" s="265"/>
      <c r="H77" s="247" t="s">
        <v>531</v>
      </c>
      <c r="I77" s="247" t="s">
        <v>532</v>
      </c>
      <c r="J77" s="247">
        <v>20</v>
      </c>
      <c r="K77" s="258"/>
    </row>
    <row r="78" spans="2:11" ht="15" customHeight="1">
      <c r="B78" s="257"/>
      <c r="C78" s="247" t="s">
        <v>533</v>
      </c>
      <c r="D78" s="247"/>
      <c r="E78" s="247"/>
      <c r="F78" s="266" t="s">
        <v>530</v>
      </c>
      <c r="G78" s="265"/>
      <c r="H78" s="247" t="s">
        <v>534</v>
      </c>
      <c r="I78" s="247" t="s">
        <v>532</v>
      </c>
      <c r="J78" s="247">
        <v>120</v>
      </c>
      <c r="K78" s="258"/>
    </row>
    <row r="79" spans="2:11" ht="15" customHeight="1">
      <c r="B79" s="267"/>
      <c r="C79" s="247" t="s">
        <v>535</v>
      </c>
      <c r="D79" s="247"/>
      <c r="E79" s="247"/>
      <c r="F79" s="266" t="s">
        <v>536</v>
      </c>
      <c r="G79" s="265"/>
      <c r="H79" s="247" t="s">
        <v>537</v>
      </c>
      <c r="I79" s="247" t="s">
        <v>532</v>
      </c>
      <c r="J79" s="247">
        <v>50</v>
      </c>
      <c r="K79" s="258"/>
    </row>
    <row r="80" spans="2:11" ht="15" customHeight="1">
      <c r="B80" s="267"/>
      <c r="C80" s="247" t="s">
        <v>538</v>
      </c>
      <c r="D80" s="247"/>
      <c r="E80" s="247"/>
      <c r="F80" s="266" t="s">
        <v>530</v>
      </c>
      <c r="G80" s="265"/>
      <c r="H80" s="247" t="s">
        <v>539</v>
      </c>
      <c r="I80" s="247" t="s">
        <v>540</v>
      </c>
      <c r="J80" s="247"/>
      <c r="K80" s="258"/>
    </row>
    <row r="81" spans="2:11" ht="15" customHeight="1">
      <c r="B81" s="267"/>
      <c r="C81" s="268" t="s">
        <v>541</v>
      </c>
      <c r="D81" s="268"/>
      <c r="E81" s="268"/>
      <c r="F81" s="269" t="s">
        <v>536</v>
      </c>
      <c r="G81" s="268"/>
      <c r="H81" s="268" t="s">
        <v>542</v>
      </c>
      <c r="I81" s="268" t="s">
        <v>532</v>
      </c>
      <c r="J81" s="268">
        <v>15</v>
      </c>
      <c r="K81" s="258"/>
    </row>
    <row r="82" spans="2:11" ht="15" customHeight="1">
      <c r="B82" s="267"/>
      <c r="C82" s="268" t="s">
        <v>543</v>
      </c>
      <c r="D82" s="268"/>
      <c r="E82" s="268"/>
      <c r="F82" s="269" t="s">
        <v>536</v>
      </c>
      <c r="G82" s="268"/>
      <c r="H82" s="268" t="s">
        <v>544</v>
      </c>
      <c r="I82" s="268" t="s">
        <v>532</v>
      </c>
      <c r="J82" s="268">
        <v>15</v>
      </c>
      <c r="K82" s="258"/>
    </row>
    <row r="83" spans="2:11" ht="15" customHeight="1">
      <c r="B83" s="267"/>
      <c r="C83" s="268" t="s">
        <v>545</v>
      </c>
      <c r="D83" s="268"/>
      <c r="E83" s="268"/>
      <c r="F83" s="269" t="s">
        <v>536</v>
      </c>
      <c r="G83" s="268"/>
      <c r="H83" s="268" t="s">
        <v>546</v>
      </c>
      <c r="I83" s="268" t="s">
        <v>532</v>
      </c>
      <c r="J83" s="268">
        <v>20</v>
      </c>
      <c r="K83" s="258"/>
    </row>
    <row r="84" spans="2:11" ht="15" customHeight="1">
      <c r="B84" s="267"/>
      <c r="C84" s="268" t="s">
        <v>547</v>
      </c>
      <c r="D84" s="268"/>
      <c r="E84" s="268"/>
      <c r="F84" s="269" t="s">
        <v>536</v>
      </c>
      <c r="G84" s="268"/>
      <c r="H84" s="268" t="s">
        <v>548</v>
      </c>
      <c r="I84" s="268" t="s">
        <v>532</v>
      </c>
      <c r="J84" s="268">
        <v>20</v>
      </c>
      <c r="K84" s="258"/>
    </row>
    <row r="85" spans="2:11" ht="15" customHeight="1">
      <c r="B85" s="267"/>
      <c r="C85" s="247" t="s">
        <v>549</v>
      </c>
      <c r="D85" s="247"/>
      <c r="E85" s="247"/>
      <c r="F85" s="266" t="s">
        <v>536</v>
      </c>
      <c r="G85" s="265"/>
      <c r="H85" s="247" t="s">
        <v>550</v>
      </c>
      <c r="I85" s="247" t="s">
        <v>532</v>
      </c>
      <c r="J85" s="247">
        <v>50</v>
      </c>
      <c r="K85" s="258"/>
    </row>
    <row r="86" spans="2:11" ht="15" customHeight="1">
      <c r="B86" s="267"/>
      <c r="C86" s="247" t="s">
        <v>551</v>
      </c>
      <c r="D86" s="247"/>
      <c r="E86" s="247"/>
      <c r="F86" s="266" t="s">
        <v>536</v>
      </c>
      <c r="G86" s="265"/>
      <c r="H86" s="247" t="s">
        <v>552</v>
      </c>
      <c r="I86" s="247" t="s">
        <v>532</v>
      </c>
      <c r="J86" s="247">
        <v>20</v>
      </c>
      <c r="K86" s="258"/>
    </row>
    <row r="87" spans="2:11" ht="15" customHeight="1">
      <c r="B87" s="267"/>
      <c r="C87" s="247" t="s">
        <v>553</v>
      </c>
      <c r="D87" s="247"/>
      <c r="E87" s="247"/>
      <c r="F87" s="266" t="s">
        <v>536</v>
      </c>
      <c r="G87" s="265"/>
      <c r="H87" s="247" t="s">
        <v>554</v>
      </c>
      <c r="I87" s="247" t="s">
        <v>532</v>
      </c>
      <c r="J87" s="247">
        <v>20</v>
      </c>
      <c r="K87" s="258"/>
    </row>
    <row r="88" spans="2:11" ht="15" customHeight="1">
      <c r="B88" s="267"/>
      <c r="C88" s="247" t="s">
        <v>555</v>
      </c>
      <c r="D88" s="247"/>
      <c r="E88" s="247"/>
      <c r="F88" s="266" t="s">
        <v>536</v>
      </c>
      <c r="G88" s="265"/>
      <c r="H88" s="247" t="s">
        <v>556</v>
      </c>
      <c r="I88" s="247" t="s">
        <v>532</v>
      </c>
      <c r="J88" s="247">
        <v>50</v>
      </c>
      <c r="K88" s="258"/>
    </row>
    <row r="89" spans="2:11" ht="15" customHeight="1">
      <c r="B89" s="267"/>
      <c r="C89" s="247" t="s">
        <v>557</v>
      </c>
      <c r="D89" s="247"/>
      <c r="E89" s="247"/>
      <c r="F89" s="266" t="s">
        <v>536</v>
      </c>
      <c r="G89" s="265"/>
      <c r="H89" s="247" t="s">
        <v>557</v>
      </c>
      <c r="I89" s="247" t="s">
        <v>532</v>
      </c>
      <c r="J89" s="247">
        <v>50</v>
      </c>
      <c r="K89" s="258"/>
    </row>
    <row r="90" spans="2:11" ht="15" customHeight="1">
      <c r="B90" s="267"/>
      <c r="C90" s="247" t="s">
        <v>111</v>
      </c>
      <c r="D90" s="247"/>
      <c r="E90" s="247"/>
      <c r="F90" s="266" t="s">
        <v>536</v>
      </c>
      <c r="G90" s="265"/>
      <c r="H90" s="247" t="s">
        <v>558</v>
      </c>
      <c r="I90" s="247" t="s">
        <v>532</v>
      </c>
      <c r="J90" s="247">
        <v>255</v>
      </c>
      <c r="K90" s="258"/>
    </row>
    <row r="91" spans="2:11" ht="15" customHeight="1">
      <c r="B91" s="267"/>
      <c r="C91" s="247" t="s">
        <v>559</v>
      </c>
      <c r="D91" s="247"/>
      <c r="E91" s="247"/>
      <c r="F91" s="266" t="s">
        <v>530</v>
      </c>
      <c r="G91" s="265"/>
      <c r="H91" s="247" t="s">
        <v>560</v>
      </c>
      <c r="I91" s="247" t="s">
        <v>561</v>
      </c>
      <c r="J91" s="247"/>
      <c r="K91" s="258"/>
    </row>
    <row r="92" spans="2:11" ht="15" customHeight="1">
      <c r="B92" s="267"/>
      <c r="C92" s="247" t="s">
        <v>562</v>
      </c>
      <c r="D92" s="247"/>
      <c r="E92" s="247"/>
      <c r="F92" s="266" t="s">
        <v>530</v>
      </c>
      <c r="G92" s="265"/>
      <c r="H92" s="247" t="s">
        <v>563</v>
      </c>
      <c r="I92" s="247" t="s">
        <v>564</v>
      </c>
      <c r="J92" s="247"/>
      <c r="K92" s="258"/>
    </row>
    <row r="93" spans="2:11" ht="15" customHeight="1">
      <c r="B93" s="267"/>
      <c r="C93" s="247" t="s">
        <v>565</v>
      </c>
      <c r="D93" s="247"/>
      <c r="E93" s="247"/>
      <c r="F93" s="266" t="s">
        <v>530</v>
      </c>
      <c r="G93" s="265"/>
      <c r="H93" s="247" t="s">
        <v>565</v>
      </c>
      <c r="I93" s="247" t="s">
        <v>564</v>
      </c>
      <c r="J93" s="247"/>
      <c r="K93" s="258"/>
    </row>
    <row r="94" spans="2:11" ht="15" customHeight="1">
      <c r="B94" s="267"/>
      <c r="C94" s="247" t="s">
        <v>41</v>
      </c>
      <c r="D94" s="247"/>
      <c r="E94" s="247"/>
      <c r="F94" s="266" t="s">
        <v>530</v>
      </c>
      <c r="G94" s="265"/>
      <c r="H94" s="247" t="s">
        <v>566</v>
      </c>
      <c r="I94" s="247" t="s">
        <v>564</v>
      </c>
      <c r="J94" s="247"/>
      <c r="K94" s="258"/>
    </row>
    <row r="95" spans="2:11" ht="15" customHeight="1">
      <c r="B95" s="267"/>
      <c r="C95" s="247" t="s">
        <v>51</v>
      </c>
      <c r="D95" s="247"/>
      <c r="E95" s="247"/>
      <c r="F95" s="266" t="s">
        <v>530</v>
      </c>
      <c r="G95" s="265"/>
      <c r="H95" s="247" t="s">
        <v>567</v>
      </c>
      <c r="I95" s="247" t="s">
        <v>564</v>
      </c>
      <c r="J95" s="247"/>
      <c r="K95" s="258"/>
    </row>
    <row r="96" spans="2:11" ht="1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2"/>
    </row>
    <row r="97" spans="2:11" ht="18.75" customHeight="1">
      <c r="B97" s="273"/>
      <c r="C97" s="274"/>
      <c r="D97" s="274"/>
      <c r="E97" s="274"/>
      <c r="F97" s="274"/>
      <c r="G97" s="274"/>
      <c r="H97" s="274"/>
      <c r="I97" s="274"/>
      <c r="J97" s="274"/>
      <c r="K97" s="273"/>
    </row>
    <row r="98" spans="2:11" ht="18.75" customHeight="1">
      <c r="B98" s="253"/>
      <c r="C98" s="253"/>
      <c r="D98" s="253"/>
      <c r="E98" s="253"/>
      <c r="F98" s="253"/>
      <c r="G98" s="253"/>
      <c r="H98" s="253"/>
      <c r="I98" s="253"/>
      <c r="J98" s="253"/>
      <c r="K98" s="253"/>
    </row>
    <row r="99" spans="2:11" ht="7.5" customHeight="1">
      <c r="B99" s="254"/>
      <c r="C99" s="255"/>
      <c r="D99" s="255"/>
      <c r="E99" s="255"/>
      <c r="F99" s="255"/>
      <c r="G99" s="255"/>
      <c r="H99" s="255"/>
      <c r="I99" s="255"/>
      <c r="J99" s="255"/>
      <c r="K99" s="256"/>
    </row>
    <row r="100" spans="2:11" ht="45" customHeight="1">
      <c r="B100" s="257"/>
      <c r="C100" s="361" t="s">
        <v>568</v>
      </c>
      <c r="D100" s="361"/>
      <c r="E100" s="361"/>
      <c r="F100" s="361"/>
      <c r="G100" s="361"/>
      <c r="H100" s="361"/>
      <c r="I100" s="361"/>
      <c r="J100" s="361"/>
      <c r="K100" s="258"/>
    </row>
    <row r="101" spans="2:11" ht="17.25" customHeight="1">
      <c r="B101" s="257"/>
      <c r="C101" s="259" t="s">
        <v>524</v>
      </c>
      <c r="D101" s="259"/>
      <c r="E101" s="259"/>
      <c r="F101" s="259" t="s">
        <v>525</v>
      </c>
      <c r="G101" s="260"/>
      <c r="H101" s="259" t="s">
        <v>106</v>
      </c>
      <c r="I101" s="259" t="s">
        <v>60</v>
      </c>
      <c r="J101" s="259" t="s">
        <v>526</v>
      </c>
      <c r="K101" s="258"/>
    </row>
    <row r="102" spans="2:11" ht="17.25" customHeight="1">
      <c r="B102" s="257"/>
      <c r="C102" s="261" t="s">
        <v>527</v>
      </c>
      <c r="D102" s="261"/>
      <c r="E102" s="261"/>
      <c r="F102" s="262" t="s">
        <v>528</v>
      </c>
      <c r="G102" s="263"/>
      <c r="H102" s="261"/>
      <c r="I102" s="261"/>
      <c r="J102" s="261" t="s">
        <v>529</v>
      </c>
      <c r="K102" s="258"/>
    </row>
    <row r="103" spans="2:11" ht="5.25" customHeight="1">
      <c r="B103" s="257"/>
      <c r="C103" s="259"/>
      <c r="D103" s="259"/>
      <c r="E103" s="259"/>
      <c r="F103" s="259"/>
      <c r="G103" s="275"/>
      <c r="H103" s="259"/>
      <c r="I103" s="259"/>
      <c r="J103" s="259"/>
      <c r="K103" s="258"/>
    </row>
    <row r="104" spans="2:11" ht="15" customHeight="1">
      <c r="B104" s="257"/>
      <c r="C104" s="247" t="s">
        <v>56</v>
      </c>
      <c r="D104" s="264"/>
      <c r="E104" s="264"/>
      <c r="F104" s="266" t="s">
        <v>530</v>
      </c>
      <c r="G104" s="275"/>
      <c r="H104" s="247" t="s">
        <v>569</v>
      </c>
      <c r="I104" s="247" t="s">
        <v>532</v>
      </c>
      <c r="J104" s="247">
        <v>20</v>
      </c>
      <c r="K104" s="258"/>
    </row>
    <row r="105" spans="2:11" ht="15" customHeight="1">
      <c r="B105" s="257"/>
      <c r="C105" s="247" t="s">
        <v>533</v>
      </c>
      <c r="D105" s="247"/>
      <c r="E105" s="247"/>
      <c r="F105" s="266" t="s">
        <v>530</v>
      </c>
      <c r="G105" s="247"/>
      <c r="H105" s="247" t="s">
        <v>569</v>
      </c>
      <c r="I105" s="247" t="s">
        <v>532</v>
      </c>
      <c r="J105" s="247">
        <v>120</v>
      </c>
      <c r="K105" s="258"/>
    </row>
    <row r="106" spans="2:11" ht="15" customHeight="1">
      <c r="B106" s="267"/>
      <c r="C106" s="247" t="s">
        <v>535</v>
      </c>
      <c r="D106" s="247"/>
      <c r="E106" s="247"/>
      <c r="F106" s="266" t="s">
        <v>536</v>
      </c>
      <c r="G106" s="247"/>
      <c r="H106" s="247" t="s">
        <v>569</v>
      </c>
      <c r="I106" s="247" t="s">
        <v>532</v>
      </c>
      <c r="J106" s="247">
        <v>50</v>
      </c>
      <c r="K106" s="258"/>
    </row>
    <row r="107" spans="2:11" ht="15" customHeight="1">
      <c r="B107" s="267"/>
      <c r="C107" s="247" t="s">
        <v>538</v>
      </c>
      <c r="D107" s="247"/>
      <c r="E107" s="247"/>
      <c r="F107" s="266" t="s">
        <v>530</v>
      </c>
      <c r="G107" s="247"/>
      <c r="H107" s="247" t="s">
        <v>569</v>
      </c>
      <c r="I107" s="247" t="s">
        <v>540</v>
      </c>
      <c r="J107" s="247"/>
      <c r="K107" s="258"/>
    </row>
    <row r="108" spans="2:11" ht="15" customHeight="1">
      <c r="B108" s="267"/>
      <c r="C108" s="247" t="s">
        <v>549</v>
      </c>
      <c r="D108" s="247"/>
      <c r="E108" s="247"/>
      <c r="F108" s="266" t="s">
        <v>536</v>
      </c>
      <c r="G108" s="247"/>
      <c r="H108" s="247" t="s">
        <v>569</v>
      </c>
      <c r="I108" s="247" t="s">
        <v>532</v>
      </c>
      <c r="J108" s="247">
        <v>50</v>
      </c>
      <c r="K108" s="258"/>
    </row>
    <row r="109" spans="2:11" ht="15" customHeight="1">
      <c r="B109" s="267"/>
      <c r="C109" s="247" t="s">
        <v>557</v>
      </c>
      <c r="D109" s="247"/>
      <c r="E109" s="247"/>
      <c r="F109" s="266" t="s">
        <v>536</v>
      </c>
      <c r="G109" s="247"/>
      <c r="H109" s="247" t="s">
        <v>569</v>
      </c>
      <c r="I109" s="247" t="s">
        <v>532</v>
      </c>
      <c r="J109" s="247">
        <v>50</v>
      </c>
      <c r="K109" s="258"/>
    </row>
    <row r="110" spans="2:11" ht="15" customHeight="1">
      <c r="B110" s="267"/>
      <c r="C110" s="247" t="s">
        <v>555</v>
      </c>
      <c r="D110" s="247"/>
      <c r="E110" s="247"/>
      <c r="F110" s="266" t="s">
        <v>536</v>
      </c>
      <c r="G110" s="247"/>
      <c r="H110" s="247" t="s">
        <v>569</v>
      </c>
      <c r="I110" s="247" t="s">
        <v>532</v>
      </c>
      <c r="J110" s="247">
        <v>50</v>
      </c>
      <c r="K110" s="258"/>
    </row>
    <row r="111" spans="2:11" ht="15" customHeight="1">
      <c r="B111" s="267"/>
      <c r="C111" s="247" t="s">
        <v>56</v>
      </c>
      <c r="D111" s="247"/>
      <c r="E111" s="247"/>
      <c r="F111" s="266" t="s">
        <v>530</v>
      </c>
      <c r="G111" s="247"/>
      <c r="H111" s="247" t="s">
        <v>570</v>
      </c>
      <c r="I111" s="247" t="s">
        <v>532</v>
      </c>
      <c r="J111" s="247">
        <v>20</v>
      </c>
      <c r="K111" s="258"/>
    </row>
    <row r="112" spans="2:11" ht="15" customHeight="1">
      <c r="B112" s="267"/>
      <c r="C112" s="247" t="s">
        <v>571</v>
      </c>
      <c r="D112" s="247"/>
      <c r="E112" s="247"/>
      <c r="F112" s="266" t="s">
        <v>530</v>
      </c>
      <c r="G112" s="247"/>
      <c r="H112" s="247" t="s">
        <v>572</v>
      </c>
      <c r="I112" s="247" t="s">
        <v>532</v>
      </c>
      <c r="J112" s="247">
        <v>120</v>
      </c>
      <c r="K112" s="258"/>
    </row>
    <row r="113" spans="2:11" ht="15" customHeight="1">
      <c r="B113" s="267"/>
      <c r="C113" s="247" t="s">
        <v>41</v>
      </c>
      <c r="D113" s="247"/>
      <c r="E113" s="247"/>
      <c r="F113" s="266" t="s">
        <v>530</v>
      </c>
      <c r="G113" s="247"/>
      <c r="H113" s="247" t="s">
        <v>573</v>
      </c>
      <c r="I113" s="247" t="s">
        <v>564</v>
      </c>
      <c r="J113" s="247"/>
      <c r="K113" s="258"/>
    </row>
    <row r="114" spans="2:11" ht="15" customHeight="1">
      <c r="B114" s="267"/>
      <c r="C114" s="247" t="s">
        <v>51</v>
      </c>
      <c r="D114" s="247"/>
      <c r="E114" s="247"/>
      <c r="F114" s="266" t="s">
        <v>530</v>
      </c>
      <c r="G114" s="247"/>
      <c r="H114" s="247" t="s">
        <v>574</v>
      </c>
      <c r="I114" s="247" t="s">
        <v>564</v>
      </c>
      <c r="J114" s="247"/>
      <c r="K114" s="258"/>
    </row>
    <row r="115" spans="2:11" ht="15" customHeight="1">
      <c r="B115" s="267"/>
      <c r="C115" s="247" t="s">
        <v>60</v>
      </c>
      <c r="D115" s="247"/>
      <c r="E115" s="247"/>
      <c r="F115" s="266" t="s">
        <v>530</v>
      </c>
      <c r="G115" s="247"/>
      <c r="H115" s="247" t="s">
        <v>575</v>
      </c>
      <c r="I115" s="247" t="s">
        <v>576</v>
      </c>
      <c r="J115" s="247"/>
      <c r="K115" s="258"/>
    </row>
    <row r="116" spans="2:11" ht="15" customHeight="1">
      <c r="B116" s="270"/>
      <c r="C116" s="276"/>
      <c r="D116" s="276"/>
      <c r="E116" s="276"/>
      <c r="F116" s="276"/>
      <c r="G116" s="276"/>
      <c r="H116" s="276"/>
      <c r="I116" s="276"/>
      <c r="J116" s="276"/>
      <c r="K116" s="272"/>
    </row>
    <row r="117" spans="2:11" ht="18.75" customHeight="1">
      <c r="B117" s="277"/>
      <c r="C117" s="244"/>
      <c r="D117" s="244"/>
      <c r="E117" s="244"/>
      <c r="F117" s="278"/>
      <c r="G117" s="244"/>
      <c r="H117" s="244"/>
      <c r="I117" s="244"/>
      <c r="J117" s="244"/>
      <c r="K117" s="277"/>
    </row>
    <row r="118" spans="2:11" ht="18.75" customHeight="1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</row>
    <row r="119" spans="2:11" ht="7.5" customHeight="1">
      <c r="B119" s="279"/>
      <c r="C119" s="280"/>
      <c r="D119" s="280"/>
      <c r="E119" s="280"/>
      <c r="F119" s="280"/>
      <c r="G119" s="280"/>
      <c r="H119" s="280"/>
      <c r="I119" s="280"/>
      <c r="J119" s="280"/>
      <c r="K119" s="281"/>
    </row>
    <row r="120" spans="2:11" ht="45" customHeight="1">
      <c r="B120" s="282"/>
      <c r="C120" s="358" t="s">
        <v>577</v>
      </c>
      <c r="D120" s="358"/>
      <c r="E120" s="358"/>
      <c r="F120" s="358"/>
      <c r="G120" s="358"/>
      <c r="H120" s="358"/>
      <c r="I120" s="358"/>
      <c r="J120" s="358"/>
      <c r="K120" s="283"/>
    </row>
    <row r="121" spans="2:11" ht="17.25" customHeight="1">
      <c r="B121" s="284"/>
      <c r="C121" s="259" t="s">
        <v>524</v>
      </c>
      <c r="D121" s="259"/>
      <c r="E121" s="259"/>
      <c r="F121" s="259" t="s">
        <v>525</v>
      </c>
      <c r="G121" s="260"/>
      <c r="H121" s="259" t="s">
        <v>106</v>
      </c>
      <c r="I121" s="259" t="s">
        <v>60</v>
      </c>
      <c r="J121" s="259" t="s">
        <v>526</v>
      </c>
      <c r="K121" s="285"/>
    </row>
    <row r="122" spans="2:11" ht="17.25" customHeight="1">
      <c r="B122" s="284"/>
      <c r="C122" s="261" t="s">
        <v>527</v>
      </c>
      <c r="D122" s="261"/>
      <c r="E122" s="261"/>
      <c r="F122" s="262" t="s">
        <v>528</v>
      </c>
      <c r="G122" s="263"/>
      <c r="H122" s="261"/>
      <c r="I122" s="261"/>
      <c r="J122" s="261" t="s">
        <v>529</v>
      </c>
      <c r="K122" s="285"/>
    </row>
    <row r="123" spans="2:11" ht="5.25" customHeight="1">
      <c r="B123" s="286"/>
      <c r="C123" s="264"/>
      <c r="D123" s="264"/>
      <c r="E123" s="264"/>
      <c r="F123" s="264"/>
      <c r="G123" s="247"/>
      <c r="H123" s="264"/>
      <c r="I123" s="264"/>
      <c r="J123" s="264"/>
      <c r="K123" s="287"/>
    </row>
    <row r="124" spans="2:11" ht="15" customHeight="1">
      <c r="B124" s="286"/>
      <c r="C124" s="247" t="s">
        <v>533</v>
      </c>
      <c r="D124" s="264"/>
      <c r="E124" s="264"/>
      <c r="F124" s="266" t="s">
        <v>530</v>
      </c>
      <c r="G124" s="247"/>
      <c r="H124" s="247" t="s">
        <v>569</v>
      </c>
      <c r="I124" s="247" t="s">
        <v>532</v>
      </c>
      <c r="J124" s="247">
        <v>120</v>
      </c>
      <c r="K124" s="288"/>
    </row>
    <row r="125" spans="2:11" ht="15" customHeight="1">
      <c r="B125" s="286"/>
      <c r="C125" s="247" t="s">
        <v>578</v>
      </c>
      <c r="D125" s="247"/>
      <c r="E125" s="247"/>
      <c r="F125" s="266" t="s">
        <v>530</v>
      </c>
      <c r="G125" s="247"/>
      <c r="H125" s="247" t="s">
        <v>579</v>
      </c>
      <c r="I125" s="247" t="s">
        <v>532</v>
      </c>
      <c r="J125" s="247" t="s">
        <v>580</v>
      </c>
      <c r="K125" s="288"/>
    </row>
    <row r="126" spans="2:11" ht="15" customHeight="1">
      <c r="B126" s="286"/>
      <c r="C126" s="247" t="s">
        <v>479</v>
      </c>
      <c r="D126" s="247"/>
      <c r="E126" s="247"/>
      <c r="F126" s="266" t="s">
        <v>530</v>
      </c>
      <c r="G126" s="247"/>
      <c r="H126" s="247" t="s">
        <v>581</v>
      </c>
      <c r="I126" s="247" t="s">
        <v>532</v>
      </c>
      <c r="J126" s="247" t="s">
        <v>580</v>
      </c>
      <c r="K126" s="288"/>
    </row>
    <row r="127" spans="2:11" ht="15" customHeight="1">
      <c r="B127" s="286"/>
      <c r="C127" s="247" t="s">
        <v>541</v>
      </c>
      <c r="D127" s="247"/>
      <c r="E127" s="247"/>
      <c r="F127" s="266" t="s">
        <v>536</v>
      </c>
      <c r="G127" s="247"/>
      <c r="H127" s="247" t="s">
        <v>542</v>
      </c>
      <c r="I127" s="247" t="s">
        <v>532</v>
      </c>
      <c r="J127" s="247">
        <v>15</v>
      </c>
      <c r="K127" s="288"/>
    </row>
    <row r="128" spans="2:11" ht="15" customHeight="1">
      <c r="B128" s="286"/>
      <c r="C128" s="268" t="s">
        <v>543</v>
      </c>
      <c r="D128" s="268"/>
      <c r="E128" s="268"/>
      <c r="F128" s="269" t="s">
        <v>536</v>
      </c>
      <c r="G128" s="268"/>
      <c r="H128" s="268" t="s">
        <v>544</v>
      </c>
      <c r="I128" s="268" t="s">
        <v>532</v>
      </c>
      <c r="J128" s="268">
        <v>15</v>
      </c>
      <c r="K128" s="288"/>
    </row>
    <row r="129" spans="2:11" ht="15" customHeight="1">
      <c r="B129" s="286"/>
      <c r="C129" s="268" t="s">
        <v>545</v>
      </c>
      <c r="D129" s="268"/>
      <c r="E129" s="268"/>
      <c r="F129" s="269" t="s">
        <v>536</v>
      </c>
      <c r="G129" s="268"/>
      <c r="H129" s="268" t="s">
        <v>546</v>
      </c>
      <c r="I129" s="268" t="s">
        <v>532</v>
      </c>
      <c r="J129" s="268">
        <v>20</v>
      </c>
      <c r="K129" s="288"/>
    </row>
    <row r="130" spans="2:11" ht="15" customHeight="1">
      <c r="B130" s="286"/>
      <c r="C130" s="268" t="s">
        <v>547</v>
      </c>
      <c r="D130" s="268"/>
      <c r="E130" s="268"/>
      <c r="F130" s="269" t="s">
        <v>536</v>
      </c>
      <c r="G130" s="268"/>
      <c r="H130" s="268" t="s">
        <v>548</v>
      </c>
      <c r="I130" s="268" t="s">
        <v>532</v>
      </c>
      <c r="J130" s="268">
        <v>20</v>
      </c>
      <c r="K130" s="288"/>
    </row>
    <row r="131" spans="2:11" ht="15" customHeight="1">
      <c r="B131" s="286"/>
      <c r="C131" s="247" t="s">
        <v>535</v>
      </c>
      <c r="D131" s="247"/>
      <c r="E131" s="247"/>
      <c r="F131" s="266" t="s">
        <v>536</v>
      </c>
      <c r="G131" s="247"/>
      <c r="H131" s="247" t="s">
        <v>569</v>
      </c>
      <c r="I131" s="247" t="s">
        <v>532</v>
      </c>
      <c r="J131" s="247">
        <v>50</v>
      </c>
      <c r="K131" s="288"/>
    </row>
    <row r="132" spans="2:11" ht="15" customHeight="1">
      <c r="B132" s="286"/>
      <c r="C132" s="247" t="s">
        <v>549</v>
      </c>
      <c r="D132" s="247"/>
      <c r="E132" s="247"/>
      <c r="F132" s="266" t="s">
        <v>536</v>
      </c>
      <c r="G132" s="247"/>
      <c r="H132" s="247" t="s">
        <v>569</v>
      </c>
      <c r="I132" s="247" t="s">
        <v>532</v>
      </c>
      <c r="J132" s="247">
        <v>50</v>
      </c>
      <c r="K132" s="288"/>
    </row>
    <row r="133" spans="2:11" ht="15" customHeight="1">
      <c r="B133" s="286"/>
      <c r="C133" s="247" t="s">
        <v>555</v>
      </c>
      <c r="D133" s="247"/>
      <c r="E133" s="247"/>
      <c r="F133" s="266" t="s">
        <v>536</v>
      </c>
      <c r="G133" s="247"/>
      <c r="H133" s="247" t="s">
        <v>569</v>
      </c>
      <c r="I133" s="247" t="s">
        <v>532</v>
      </c>
      <c r="J133" s="247">
        <v>50</v>
      </c>
      <c r="K133" s="288"/>
    </row>
    <row r="134" spans="2:11" ht="15" customHeight="1">
      <c r="B134" s="286"/>
      <c r="C134" s="247" t="s">
        <v>557</v>
      </c>
      <c r="D134" s="247"/>
      <c r="E134" s="247"/>
      <c r="F134" s="266" t="s">
        <v>536</v>
      </c>
      <c r="G134" s="247"/>
      <c r="H134" s="247" t="s">
        <v>569</v>
      </c>
      <c r="I134" s="247" t="s">
        <v>532</v>
      </c>
      <c r="J134" s="247">
        <v>50</v>
      </c>
      <c r="K134" s="288"/>
    </row>
    <row r="135" spans="2:11" ht="15" customHeight="1">
      <c r="B135" s="286"/>
      <c r="C135" s="247" t="s">
        <v>111</v>
      </c>
      <c r="D135" s="247"/>
      <c r="E135" s="247"/>
      <c r="F135" s="266" t="s">
        <v>536</v>
      </c>
      <c r="G135" s="247"/>
      <c r="H135" s="247" t="s">
        <v>582</v>
      </c>
      <c r="I135" s="247" t="s">
        <v>532</v>
      </c>
      <c r="J135" s="247">
        <v>255</v>
      </c>
      <c r="K135" s="288"/>
    </row>
    <row r="136" spans="2:11" ht="15" customHeight="1">
      <c r="B136" s="286"/>
      <c r="C136" s="247" t="s">
        <v>559</v>
      </c>
      <c r="D136" s="247"/>
      <c r="E136" s="247"/>
      <c r="F136" s="266" t="s">
        <v>530</v>
      </c>
      <c r="G136" s="247"/>
      <c r="H136" s="247" t="s">
        <v>583</v>
      </c>
      <c r="I136" s="247" t="s">
        <v>561</v>
      </c>
      <c r="J136" s="247"/>
      <c r="K136" s="288"/>
    </row>
    <row r="137" spans="2:11" ht="15" customHeight="1">
      <c r="B137" s="286"/>
      <c r="C137" s="247" t="s">
        <v>562</v>
      </c>
      <c r="D137" s="247"/>
      <c r="E137" s="247"/>
      <c r="F137" s="266" t="s">
        <v>530</v>
      </c>
      <c r="G137" s="247"/>
      <c r="H137" s="247" t="s">
        <v>584</v>
      </c>
      <c r="I137" s="247" t="s">
        <v>564</v>
      </c>
      <c r="J137" s="247"/>
      <c r="K137" s="288"/>
    </row>
    <row r="138" spans="2:11" ht="15" customHeight="1">
      <c r="B138" s="286"/>
      <c r="C138" s="247" t="s">
        <v>565</v>
      </c>
      <c r="D138" s="247"/>
      <c r="E138" s="247"/>
      <c r="F138" s="266" t="s">
        <v>530</v>
      </c>
      <c r="G138" s="247"/>
      <c r="H138" s="247" t="s">
        <v>565</v>
      </c>
      <c r="I138" s="247" t="s">
        <v>564</v>
      </c>
      <c r="J138" s="247"/>
      <c r="K138" s="288"/>
    </row>
    <row r="139" spans="2:11" ht="15" customHeight="1">
      <c r="B139" s="286"/>
      <c r="C139" s="247" t="s">
        <v>41</v>
      </c>
      <c r="D139" s="247"/>
      <c r="E139" s="247"/>
      <c r="F139" s="266" t="s">
        <v>530</v>
      </c>
      <c r="G139" s="247"/>
      <c r="H139" s="247" t="s">
        <v>585</v>
      </c>
      <c r="I139" s="247" t="s">
        <v>564</v>
      </c>
      <c r="J139" s="247"/>
      <c r="K139" s="288"/>
    </row>
    <row r="140" spans="2:11" ht="15" customHeight="1">
      <c r="B140" s="286"/>
      <c r="C140" s="247" t="s">
        <v>586</v>
      </c>
      <c r="D140" s="247"/>
      <c r="E140" s="247"/>
      <c r="F140" s="266" t="s">
        <v>530</v>
      </c>
      <c r="G140" s="247"/>
      <c r="H140" s="247" t="s">
        <v>587</v>
      </c>
      <c r="I140" s="247" t="s">
        <v>564</v>
      </c>
      <c r="J140" s="247"/>
      <c r="K140" s="288"/>
    </row>
    <row r="141" spans="2:11" ht="15" customHeight="1">
      <c r="B141" s="289"/>
      <c r="C141" s="290"/>
      <c r="D141" s="290"/>
      <c r="E141" s="290"/>
      <c r="F141" s="290"/>
      <c r="G141" s="290"/>
      <c r="H141" s="290"/>
      <c r="I141" s="290"/>
      <c r="J141" s="290"/>
      <c r="K141" s="291"/>
    </row>
    <row r="142" spans="2:11" ht="18.75" customHeight="1">
      <c r="B142" s="244"/>
      <c r="C142" s="244"/>
      <c r="D142" s="244"/>
      <c r="E142" s="244"/>
      <c r="F142" s="278"/>
      <c r="G142" s="244"/>
      <c r="H142" s="244"/>
      <c r="I142" s="244"/>
      <c r="J142" s="244"/>
      <c r="K142" s="244"/>
    </row>
    <row r="143" spans="2:11" ht="18.75" customHeight="1"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2:11" ht="7.5" customHeight="1">
      <c r="B144" s="254"/>
      <c r="C144" s="255"/>
      <c r="D144" s="255"/>
      <c r="E144" s="255"/>
      <c r="F144" s="255"/>
      <c r="G144" s="255"/>
      <c r="H144" s="255"/>
      <c r="I144" s="255"/>
      <c r="J144" s="255"/>
      <c r="K144" s="256"/>
    </row>
    <row r="145" spans="2:11" ht="45" customHeight="1">
      <c r="B145" s="257"/>
      <c r="C145" s="361" t="s">
        <v>588</v>
      </c>
      <c r="D145" s="361"/>
      <c r="E145" s="361"/>
      <c r="F145" s="361"/>
      <c r="G145" s="361"/>
      <c r="H145" s="361"/>
      <c r="I145" s="361"/>
      <c r="J145" s="361"/>
      <c r="K145" s="258"/>
    </row>
    <row r="146" spans="2:11" ht="17.25" customHeight="1">
      <c r="B146" s="257"/>
      <c r="C146" s="259" t="s">
        <v>524</v>
      </c>
      <c r="D146" s="259"/>
      <c r="E146" s="259"/>
      <c r="F146" s="259" t="s">
        <v>525</v>
      </c>
      <c r="G146" s="260"/>
      <c r="H146" s="259" t="s">
        <v>106</v>
      </c>
      <c r="I146" s="259" t="s">
        <v>60</v>
      </c>
      <c r="J146" s="259" t="s">
        <v>526</v>
      </c>
      <c r="K146" s="258"/>
    </row>
    <row r="147" spans="2:11" ht="17.25" customHeight="1">
      <c r="B147" s="257"/>
      <c r="C147" s="261" t="s">
        <v>527</v>
      </c>
      <c r="D147" s="261"/>
      <c r="E147" s="261"/>
      <c r="F147" s="262" t="s">
        <v>528</v>
      </c>
      <c r="G147" s="263"/>
      <c r="H147" s="261"/>
      <c r="I147" s="261"/>
      <c r="J147" s="261" t="s">
        <v>529</v>
      </c>
      <c r="K147" s="258"/>
    </row>
    <row r="148" spans="2:11" ht="5.25" customHeight="1">
      <c r="B148" s="267"/>
      <c r="C148" s="264"/>
      <c r="D148" s="264"/>
      <c r="E148" s="264"/>
      <c r="F148" s="264"/>
      <c r="G148" s="265"/>
      <c r="H148" s="264"/>
      <c r="I148" s="264"/>
      <c r="J148" s="264"/>
      <c r="K148" s="288"/>
    </row>
    <row r="149" spans="2:11" ht="15" customHeight="1">
      <c r="B149" s="267"/>
      <c r="C149" s="292" t="s">
        <v>533</v>
      </c>
      <c r="D149" s="247"/>
      <c r="E149" s="247"/>
      <c r="F149" s="293" t="s">
        <v>530</v>
      </c>
      <c r="G149" s="247"/>
      <c r="H149" s="292" t="s">
        <v>569</v>
      </c>
      <c r="I149" s="292" t="s">
        <v>532</v>
      </c>
      <c r="J149" s="292">
        <v>120</v>
      </c>
      <c r="K149" s="288"/>
    </row>
    <row r="150" spans="2:11" ht="15" customHeight="1">
      <c r="B150" s="267"/>
      <c r="C150" s="292" t="s">
        <v>578</v>
      </c>
      <c r="D150" s="247"/>
      <c r="E150" s="247"/>
      <c r="F150" s="293" t="s">
        <v>530</v>
      </c>
      <c r="G150" s="247"/>
      <c r="H150" s="292" t="s">
        <v>589</v>
      </c>
      <c r="I150" s="292" t="s">
        <v>532</v>
      </c>
      <c r="J150" s="292" t="s">
        <v>580</v>
      </c>
      <c r="K150" s="288"/>
    </row>
    <row r="151" spans="2:11" ht="15" customHeight="1">
      <c r="B151" s="267"/>
      <c r="C151" s="292" t="s">
        <v>479</v>
      </c>
      <c r="D151" s="247"/>
      <c r="E151" s="247"/>
      <c r="F151" s="293" t="s">
        <v>530</v>
      </c>
      <c r="G151" s="247"/>
      <c r="H151" s="292" t="s">
        <v>590</v>
      </c>
      <c r="I151" s="292" t="s">
        <v>532</v>
      </c>
      <c r="J151" s="292" t="s">
        <v>580</v>
      </c>
      <c r="K151" s="288"/>
    </row>
    <row r="152" spans="2:11" ht="15" customHeight="1">
      <c r="B152" s="267"/>
      <c r="C152" s="292" t="s">
        <v>535</v>
      </c>
      <c r="D152" s="247"/>
      <c r="E152" s="247"/>
      <c r="F152" s="293" t="s">
        <v>536</v>
      </c>
      <c r="G152" s="247"/>
      <c r="H152" s="292" t="s">
        <v>569</v>
      </c>
      <c r="I152" s="292" t="s">
        <v>532</v>
      </c>
      <c r="J152" s="292">
        <v>50</v>
      </c>
      <c r="K152" s="288"/>
    </row>
    <row r="153" spans="2:11" ht="15" customHeight="1">
      <c r="B153" s="267"/>
      <c r="C153" s="292" t="s">
        <v>538</v>
      </c>
      <c r="D153" s="247"/>
      <c r="E153" s="247"/>
      <c r="F153" s="293" t="s">
        <v>530</v>
      </c>
      <c r="G153" s="247"/>
      <c r="H153" s="292" t="s">
        <v>569</v>
      </c>
      <c r="I153" s="292" t="s">
        <v>540</v>
      </c>
      <c r="J153" s="292"/>
      <c r="K153" s="288"/>
    </row>
    <row r="154" spans="2:11" ht="15" customHeight="1">
      <c r="B154" s="267"/>
      <c r="C154" s="292" t="s">
        <v>549</v>
      </c>
      <c r="D154" s="247"/>
      <c r="E154" s="247"/>
      <c r="F154" s="293" t="s">
        <v>536</v>
      </c>
      <c r="G154" s="247"/>
      <c r="H154" s="292" t="s">
        <v>569</v>
      </c>
      <c r="I154" s="292" t="s">
        <v>532</v>
      </c>
      <c r="J154" s="292">
        <v>50</v>
      </c>
      <c r="K154" s="288"/>
    </row>
    <row r="155" spans="2:11" ht="15" customHeight="1">
      <c r="B155" s="267"/>
      <c r="C155" s="292" t="s">
        <v>557</v>
      </c>
      <c r="D155" s="247"/>
      <c r="E155" s="247"/>
      <c r="F155" s="293" t="s">
        <v>536</v>
      </c>
      <c r="G155" s="247"/>
      <c r="H155" s="292" t="s">
        <v>569</v>
      </c>
      <c r="I155" s="292" t="s">
        <v>532</v>
      </c>
      <c r="J155" s="292">
        <v>50</v>
      </c>
      <c r="K155" s="288"/>
    </row>
    <row r="156" spans="2:11" ht="15" customHeight="1">
      <c r="B156" s="267"/>
      <c r="C156" s="292" t="s">
        <v>555</v>
      </c>
      <c r="D156" s="247"/>
      <c r="E156" s="247"/>
      <c r="F156" s="293" t="s">
        <v>536</v>
      </c>
      <c r="G156" s="247"/>
      <c r="H156" s="292" t="s">
        <v>569</v>
      </c>
      <c r="I156" s="292" t="s">
        <v>532</v>
      </c>
      <c r="J156" s="292">
        <v>50</v>
      </c>
      <c r="K156" s="288"/>
    </row>
    <row r="157" spans="2:11" ht="15" customHeight="1">
      <c r="B157" s="267"/>
      <c r="C157" s="292" t="s">
        <v>92</v>
      </c>
      <c r="D157" s="247"/>
      <c r="E157" s="247"/>
      <c r="F157" s="293" t="s">
        <v>530</v>
      </c>
      <c r="G157" s="247"/>
      <c r="H157" s="292" t="s">
        <v>591</v>
      </c>
      <c r="I157" s="292" t="s">
        <v>532</v>
      </c>
      <c r="J157" s="292" t="s">
        <v>592</v>
      </c>
      <c r="K157" s="288"/>
    </row>
    <row r="158" spans="2:11" ht="15" customHeight="1">
      <c r="B158" s="267"/>
      <c r="C158" s="292" t="s">
        <v>593</v>
      </c>
      <c r="D158" s="247"/>
      <c r="E158" s="247"/>
      <c r="F158" s="293" t="s">
        <v>530</v>
      </c>
      <c r="G158" s="247"/>
      <c r="H158" s="292" t="s">
        <v>594</v>
      </c>
      <c r="I158" s="292" t="s">
        <v>564</v>
      </c>
      <c r="J158" s="292"/>
      <c r="K158" s="288"/>
    </row>
    <row r="159" spans="2:11" ht="15" customHeight="1">
      <c r="B159" s="294"/>
      <c r="C159" s="276"/>
      <c r="D159" s="276"/>
      <c r="E159" s="276"/>
      <c r="F159" s="276"/>
      <c r="G159" s="276"/>
      <c r="H159" s="276"/>
      <c r="I159" s="276"/>
      <c r="J159" s="276"/>
      <c r="K159" s="295"/>
    </row>
    <row r="160" spans="2:11" ht="18.75" customHeight="1">
      <c r="B160" s="244"/>
      <c r="C160" s="247"/>
      <c r="D160" s="247"/>
      <c r="E160" s="247"/>
      <c r="F160" s="266"/>
      <c r="G160" s="247"/>
      <c r="H160" s="247"/>
      <c r="I160" s="247"/>
      <c r="J160" s="247"/>
      <c r="K160" s="244"/>
    </row>
    <row r="161" spans="2:11" ht="18.75" customHeight="1"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2:11" ht="7.5" customHeight="1">
      <c r="B162" s="234"/>
      <c r="C162" s="235"/>
      <c r="D162" s="235"/>
      <c r="E162" s="235"/>
      <c r="F162" s="235"/>
      <c r="G162" s="235"/>
      <c r="H162" s="235"/>
      <c r="I162" s="235"/>
      <c r="J162" s="235"/>
      <c r="K162" s="236"/>
    </row>
    <row r="163" spans="2:11" ht="45" customHeight="1">
      <c r="B163" s="237"/>
      <c r="C163" s="358" t="s">
        <v>595</v>
      </c>
      <c r="D163" s="358"/>
      <c r="E163" s="358"/>
      <c r="F163" s="358"/>
      <c r="G163" s="358"/>
      <c r="H163" s="358"/>
      <c r="I163" s="358"/>
      <c r="J163" s="358"/>
      <c r="K163" s="238"/>
    </row>
    <row r="164" spans="2:11" ht="17.25" customHeight="1">
      <c r="B164" s="237"/>
      <c r="C164" s="259" t="s">
        <v>524</v>
      </c>
      <c r="D164" s="259"/>
      <c r="E164" s="259"/>
      <c r="F164" s="259" t="s">
        <v>525</v>
      </c>
      <c r="G164" s="296"/>
      <c r="H164" s="297" t="s">
        <v>106</v>
      </c>
      <c r="I164" s="297" t="s">
        <v>60</v>
      </c>
      <c r="J164" s="259" t="s">
        <v>526</v>
      </c>
      <c r="K164" s="238"/>
    </row>
    <row r="165" spans="2:11" ht="17.25" customHeight="1">
      <c r="B165" s="240"/>
      <c r="C165" s="261" t="s">
        <v>527</v>
      </c>
      <c r="D165" s="261"/>
      <c r="E165" s="261"/>
      <c r="F165" s="262" t="s">
        <v>528</v>
      </c>
      <c r="G165" s="298"/>
      <c r="H165" s="299"/>
      <c r="I165" s="299"/>
      <c r="J165" s="261" t="s">
        <v>529</v>
      </c>
      <c r="K165" s="241"/>
    </row>
    <row r="166" spans="2:11" ht="5.25" customHeight="1">
      <c r="B166" s="267"/>
      <c r="C166" s="264"/>
      <c r="D166" s="264"/>
      <c r="E166" s="264"/>
      <c r="F166" s="264"/>
      <c r="G166" s="265"/>
      <c r="H166" s="264"/>
      <c r="I166" s="264"/>
      <c r="J166" s="264"/>
      <c r="K166" s="288"/>
    </row>
    <row r="167" spans="2:11" ht="15" customHeight="1">
      <c r="B167" s="267"/>
      <c r="C167" s="247" t="s">
        <v>533</v>
      </c>
      <c r="D167" s="247"/>
      <c r="E167" s="247"/>
      <c r="F167" s="266" t="s">
        <v>530</v>
      </c>
      <c r="G167" s="247"/>
      <c r="H167" s="247" t="s">
        <v>569</v>
      </c>
      <c r="I167" s="247" t="s">
        <v>532</v>
      </c>
      <c r="J167" s="247">
        <v>120</v>
      </c>
      <c r="K167" s="288"/>
    </row>
    <row r="168" spans="2:11" ht="15" customHeight="1">
      <c r="B168" s="267"/>
      <c r="C168" s="247" t="s">
        <v>578</v>
      </c>
      <c r="D168" s="247"/>
      <c r="E168" s="247"/>
      <c r="F168" s="266" t="s">
        <v>530</v>
      </c>
      <c r="G168" s="247"/>
      <c r="H168" s="247" t="s">
        <v>579</v>
      </c>
      <c r="I168" s="247" t="s">
        <v>532</v>
      </c>
      <c r="J168" s="247" t="s">
        <v>580</v>
      </c>
      <c r="K168" s="288"/>
    </row>
    <row r="169" spans="2:11" ht="15" customHeight="1">
      <c r="B169" s="267"/>
      <c r="C169" s="247" t="s">
        <v>479</v>
      </c>
      <c r="D169" s="247"/>
      <c r="E169" s="247"/>
      <c r="F169" s="266" t="s">
        <v>530</v>
      </c>
      <c r="G169" s="247"/>
      <c r="H169" s="247" t="s">
        <v>596</v>
      </c>
      <c r="I169" s="247" t="s">
        <v>532</v>
      </c>
      <c r="J169" s="247" t="s">
        <v>580</v>
      </c>
      <c r="K169" s="288"/>
    </row>
    <row r="170" spans="2:11" ht="15" customHeight="1">
      <c r="B170" s="267"/>
      <c r="C170" s="247" t="s">
        <v>535</v>
      </c>
      <c r="D170" s="247"/>
      <c r="E170" s="247"/>
      <c r="F170" s="266" t="s">
        <v>536</v>
      </c>
      <c r="G170" s="247"/>
      <c r="H170" s="247" t="s">
        <v>596</v>
      </c>
      <c r="I170" s="247" t="s">
        <v>532</v>
      </c>
      <c r="J170" s="247">
        <v>50</v>
      </c>
      <c r="K170" s="288"/>
    </row>
    <row r="171" spans="2:11" ht="15" customHeight="1">
      <c r="B171" s="267"/>
      <c r="C171" s="247" t="s">
        <v>538</v>
      </c>
      <c r="D171" s="247"/>
      <c r="E171" s="247"/>
      <c r="F171" s="266" t="s">
        <v>530</v>
      </c>
      <c r="G171" s="247"/>
      <c r="H171" s="247" t="s">
        <v>596</v>
      </c>
      <c r="I171" s="247" t="s">
        <v>540</v>
      </c>
      <c r="J171" s="247"/>
      <c r="K171" s="288"/>
    </row>
    <row r="172" spans="2:11" ht="15" customHeight="1">
      <c r="B172" s="267"/>
      <c r="C172" s="247" t="s">
        <v>549</v>
      </c>
      <c r="D172" s="247"/>
      <c r="E172" s="247"/>
      <c r="F172" s="266" t="s">
        <v>536</v>
      </c>
      <c r="G172" s="247"/>
      <c r="H172" s="247" t="s">
        <v>596</v>
      </c>
      <c r="I172" s="247" t="s">
        <v>532</v>
      </c>
      <c r="J172" s="247">
        <v>50</v>
      </c>
      <c r="K172" s="288"/>
    </row>
    <row r="173" spans="2:11" ht="15" customHeight="1">
      <c r="B173" s="267"/>
      <c r="C173" s="247" t="s">
        <v>557</v>
      </c>
      <c r="D173" s="247"/>
      <c r="E173" s="247"/>
      <c r="F173" s="266" t="s">
        <v>536</v>
      </c>
      <c r="G173" s="247"/>
      <c r="H173" s="247" t="s">
        <v>596</v>
      </c>
      <c r="I173" s="247" t="s">
        <v>532</v>
      </c>
      <c r="J173" s="247">
        <v>50</v>
      </c>
      <c r="K173" s="288"/>
    </row>
    <row r="174" spans="2:11" ht="15" customHeight="1">
      <c r="B174" s="267"/>
      <c r="C174" s="247" t="s">
        <v>555</v>
      </c>
      <c r="D174" s="247"/>
      <c r="E174" s="247"/>
      <c r="F174" s="266" t="s">
        <v>536</v>
      </c>
      <c r="G174" s="247"/>
      <c r="H174" s="247" t="s">
        <v>596</v>
      </c>
      <c r="I174" s="247" t="s">
        <v>532</v>
      </c>
      <c r="J174" s="247">
        <v>50</v>
      </c>
      <c r="K174" s="288"/>
    </row>
    <row r="175" spans="2:11" ht="15" customHeight="1">
      <c r="B175" s="267"/>
      <c r="C175" s="247" t="s">
        <v>105</v>
      </c>
      <c r="D175" s="247"/>
      <c r="E175" s="247"/>
      <c r="F175" s="266" t="s">
        <v>530</v>
      </c>
      <c r="G175" s="247"/>
      <c r="H175" s="247" t="s">
        <v>597</v>
      </c>
      <c r="I175" s="247" t="s">
        <v>598</v>
      </c>
      <c r="J175" s="247"/>
      <c r="K175" s="288"/>
    </row>
    <row r="176" spans="2:11" ht="15" customHeight="1">
      <c r="B176" s="267"/>
      <c r="C176" s="247" t="s">
        <v>60</v>
      </c>
      <c r="D176" s="247"/>
      <c r="E176" s="247"/>
      <c r="F176" s="266" t="s">
        <v>530</v>
      </c>
      <c r="G176" s="247"/>
      <c r="H176" s="247" t="s">
        <v>599</v>
      </c>
      <c r="I176" s="247" t="s">
        <v>600</v>
      </c>
      <c r="J176" s="247">
        <v>1</v>
      </c>
      <c r="K176" s="288"/>
    </row>
    <row r="177" spans="2:11" ht="15" customHeight="1">
      <c r="B177" s="267"/>
      <c r="C177" s="247" t="s">
        <v>56</v>
      </c>
      <c r="D177" s="247"/>
      <c r="E177" s="247"/>
      <c r="F177" s="266" t="s">
        <v>530</v>
      </c>
      <c r="G177" s="247"/>
      <c r="H177" s="247" t="s">
        <v>601</v>
      </c>
      <c r="I177" s="247" t="s">
        <v>532</v>
      </c>
      <c r="J177" s="247">
        <v>20</v>
      </c>
      <c r="K177" s="288"/>
    </row>
    <row r="178" spans="2:11" ht="15" customHeight="1">
      <c r="B178" s="267"/>
      <c r="C178" s="247" t="s">
        <v>106</v>
      </c>
      <c r="D178" s="247"/>
      <c r="E178" s="247"/>
      <c r="F178" s="266" t="s">
        <v>530</v>
      </c>
      <c r="G178" s="247"/>
      <c r="H178" s="247" t="s">
        <v>602</v>
      </c>
      <c r="I178" s="247" t="s">
        <v>532</v>
      </c>
      <c r="J178" s="247">
        <v>255</v>
      </c>
      <c r="K178" s="288"/>
    </row>
    <row r="179" spans="2:11" ht="15" customHeight="1">
      <c r="B179" s="267"/>
      <c r="C179" s="247" t="s">
        <v>107</v>
      </c>
      <c r="D179" s="247"/>
      <c r="E179" s="247"/>
      <c r="F179" s="266" t="s">
        <v>530</v>
      </c>
      <c r="G179" s="247"/>
      <c r="H179" s="247" t="s">
        <v>495</v>
      </c>
      <c r="I179" s="247" t="s">
        <v>532</v>
      </c>
      <c r="J179" s="247">
        <v>10</v>
      </c>
      <c r="K179" s="288"/>
    </row>
    <row r="180" spans="2:11" ht="15" customHeight="1">
      <c r="B180" s="267"/>
      <c r="C180" s="247" t="s">
        <v>108</v>
      </c>
      <c r="D180" s="247"/>
      <c r="E180" s="247"/>
      <c r="F180" s="266" t="s">
        <v>530</v>
      </c>
      <c r="G180" s="247"/>
      <c r="H180" s="247" t="s">
        <v>603</v>
      </c>
      <c r="I180" s="247" t="s">
        <v>564</v>
      </c>
      <c r="J180" s="247"/>
      <c r="K180" s="288"/>
    </row>
    <row r="181" spans="2:11" ht="15" customHeight="1">
      <c r="B181" s="267"/>
      <c r="C181" s="247" t="s">
        <v>604</v>
      </c>
      <c r="D181" s="247"/>
      <c r="E181" s="247"/>
      <c r="F181" s="266" t="s">
        <v>530</v>
      </c>
      <c r="G181" s="247"/>
      <c r="H181" s="247" t="s">
        <v>605</v>
      </c>
      <c r="I181" s="247" t="s">
        <v>564</v>
      </c>
      <c r="J181" s="247"/>
      <c r="K181" s="288"/>
    </row>
    <row r="182" spans="2:11" ht="15" customHeight="1">
      <c r="B182" s="267"/>
      <c r="C182" s="247" t="s">
        <v>593</v>
      </c>
      <c r="D182" s="247"/>
      <c r="E182" s="247"/>
      <c r="F182" s="266" t="s">
        <v>530</v>
      </c>
      <c r="G182" s="247"/>
      <c r="H182" s="247" t="s">
        <v>606</v>
      </c>
      <c r="I182" s="247" t="s">
        <v>564</v>
      </c>
      <c r="J182" s="247"/>
      <c r="K182" s="288"/>
    </row>
    <row r="183" spans="2:11" ht="15" customHeight="1">
      <c r="B183" s="267"/>
      <c r="C183" s="247" t="s">
        <v>110</v>
      </c>
      <c r="D183" s="247"/>
      <c r="E183" s="247"/>
      <c r="F183" s="266" t="s">
        <v>536</v>
      </c>
      <c r="G183" s="247"/>
      <c r="H183" s="247" t="s">
        <v>607</v>
      </c>
      <c r="I183" s="247" t="s">
        <v>532</v>
      </c>
      <c r="J183" s="247">
        <v>50</v>
      </c>
      <c r="K183" s="288"/>
    </row>
    <row r="184" spans="2:11" ht="15" customHeight="1">
      <c r="B184" s="267"/>
      <c r="C184" s="247" t="s">
        <v>608</v>
      </c>
      <c r="D184" s="247"/>
      <c r="E184" s="247"/>
      <c r="F184" s="266" t="s">
        <v>536</v>
      </c>
      <c r="G184" s="247"/>
      <c r="H184" s="247" t="s">
        <v>609</v>
      </c>
      <c r="I184" s="247" t="s">
        <v>610</v>
      </c>
      <c r="J184" s="247"/>
      <c r="K184" s="288"/>
    </row>
    <row r="185" spans="2:11" ht="15" customHeight="1">
      <c r="B185" s="267"/>
      <c r="C185" s="247" t="s">
        <v>611</v>
      </c>
      <c r="D185" s="247"/>
      <c r="E185" s="247"/>
      <c r="F185" s="266" t="s">
        <v>536</v>
      </c>
      <c r="G185" s="247"/>
      <c r="H185" s="247" t="s">
        <v>612</v>
      </c>
      <c r="I185" s="247" t="s">
        <v>610</v>
      </c>
      <c r="J185" s="247"/>
      <c r="K185" s="288"/>
    </row>
    <row r="186" spans="2:11" ht="15" customHeight="1">
      <c r="B186" s="267"/>
      <c r="C186" s="247" t="s">
        <v>613</v>
      </c>
      <c r="D186" s="247"/>
      <c r="E186" s="247"/>
      <c r="F186" s="266" t="s">
        <v>536</v>
      </c>
      <c r="G186" s="247"/>
      <c r="H186" s="247" t="s">
        <v>614</v>
      </c>
      <c r="I186" s="247" t="s">
        <v>610</v>
      </c>
      <c r="J186" s="247"/>
      <c r="K186" s="288"/>
    </row>
    <row r="187" spans="2:11" ht="15" customHeight="1">
      <c r="B187" s="267"/>
      <c r="C187" s="300" t="s">
        <v>615</v>
      </c>
      <c r="D187" s="247"/>
      <c r="E187" s="247"/>
      <c r="F187" s="266" t="s">
        <v>536</v>
      </c>
      <c r="G187" s="247"/>
      <c r="H187" s="247" t="s">
        <v>616</v>
      </c>
      <c r="I187" s="247" t="s">
        <v>617</v>
      </c>
      <c r="J187" s="301" t="s">
        <v>618</v>
      </c>
      <c r="K187" s="288"/>
    </row>
    <row r="188" spans="2:11" ht="15" customHeight="1">
      <c r="B188" s="267"/>
      <c r="C188" s="252" t="s">
        <v>45</v>
      </c>
      <c r="D188" s="247"/>
      <c r="E188" s="247"/>
      <c r="F188" s="266" t="s">
        <v>530</v>
      </c>
      <c r="G188" s="247"/>
      <c r="H188" s="244" t="s">
        <v>619</v>
      </c>
      <c r="I188" s="247" t="s">
        <v>620</v>
      </c>
      <c r="J188" s="247"/>
      <c r="K188" s="288"/>
    </row>
    <row r="189" spans="2:11" ht="15" customHeight="1">
      <c r="B189" s="267"/>
      <c r="C189" s="252" t="s">
        <v>621</v>
      </c>
      <c r="D189" s="247"/>
      <c r="E189" s="247"/>
      <c r="F189" s="266" t="s">
        <v>530</v>
      </c>
      <c r="G189" s="247"/>
      <c r="H189" s="247" t="s">
        <v>622</v>
      </c>
      <c r="I189" s="247" t="s">
        <v>564</v>
      </c>
      <c r="J189" s="247"/>
      <c r="K189" s="288"/>
    </row>
    <row r="190" spans="2:11" ht="15" customHeight="1">
      <c r="B190" s="267"/>
      <c r="C190" s="252" t="s">
        <v>623</v>
      </c>
      <c r="D190" s="247"/>
      <c r="E190" s="247"/>
      <c r="F190" s="266" t="s">
        <v>530</v>
      </c>
      <c r="G190" s="247"/>
      <c r="H190" s="247" t="s">
        <v>624</v>
      </c>
      <c r="I190" s="247" t="s">
        <v>564</v>
      </c>
      <c r="J190" s="247"/>
      <c r="K190" s="288"/>
    </row>
    <row r="191" spans="2:11" ht="15" customHeight="1">
      <c r="B191" s="267"/>
      <c r="C191" s="252" t="s">
        <v>625</v>
      </c>
      <c r="D191" s="247"/>
      <c r="E191" s="247"/>
      <c r="F191" s="266" t="s">
        <v>536</v>
      </c>
      <c r="G191" s="247"/>
      <c r="H191" s="247" t="s">
        <v>626</v>
      </c>
      <c r="I191" s="247" t="s">
        <v>564</v>
      </c>
      <c r="J191" s="247"/>
      <c r="K191" s="288"/>
    </row>
    <row r="192" spans="2:11" ht="15" customHeight="1">
      <c r="B192" s="294"/>
      <c r="C192" s="302"/>
      <c r="D192" s="276"/>
      <c r="E192" s="276"/>
      <c r="F192" s="276"/>
      <c r="G192" s="276"/>
      <c r="H192" s="276"/>
      <c r="I192" s="276"/>
      <c r="J192" s="276"/>
      <c r="K192" s="295"/>
    </row>
    <row r="193" spans="2:11" ht="18.75" customHeight="1">
      <c r="B193" s="244"/>
      <c r="C193" s="247"/>
      <c r="D193" s="247"/>
      <c r="E193" s="247"/>
      <c r="F193" s="266"/>
      <c r="G193" s="247"/>
      <c r="H193" s="247"/>
      <c r="I193" s="247"/>
      <c r="J193" s="247"/>
      <c r="K193" s="244"/>
    </row>
    <row r="194" spans="2:11" ht="18.75" customHeight="1">
      <c r="B194" s="244"/>
      <c r="C194" s="247"/>
      <c r="D194" s="247"/>
      <c r="E194" s="247"/>
      <c r="F194" s="266"/>
      <c r="G194" s="247"/>
      <c r="H194" s="247"/>
      <c r="I194" s="247"/>
      <c r="J194" s="247"/>
      <c r="K194" s="244"/>
    </row>
    <row r="195" spans="2:11" ht="18.75" customHeight="1"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2:11">
      <c r="B196" s="234"/>
      <c r="C196" s="235"/>
      <c r="D196" s="235"/>
      <c r="E196" s="235"/>
      <c r="F196" s="235"/>
      <c r="G196" s="235"/>
      <c r="H196" s="235"/>
      <c r="I196" s="235"/>
      <c r="J196" s="235"/>
      <c r="K196" s="236"/>
    </row>
    <row r="197" spans="2:11" ht="22.2">
      <c r="B197" s="237"/>
      <c r="C197" s="358" t="s">
        <v>627</v>
      </c>
      <c r="D197" s="358"/>
      <c r="E197" s="358"/>
      <c r="F197" s="358"/>
      <c r="G197" s="358"/>
      <c r="H197" s="358"/>
      <c r="I197" s="358"/>
      <c r="J197" s="358"/>
      <c r="K197" s="238"/>
    </row>
    <row r="198" spans="2:11" ht="25.5" customHeight="1">
      <c r="B198" s="237"/>
      <c r="C198" s="303" t="s">
        <v>628</v>
      </c>
      <c r="D198" s="303"/>
      <c r="E198" s="303"/>
      <c r="F198" s="303" t="s">
        <v>629</v>
      </c>
      <c r="G198" s="304"/>
      <c r="H198" s="359" t="s">
        <v>630</v>
      </c>
      <c r="I198" s="359"/>
      <c r="J198" s="359"/>
      <c r="K198" s="238"/>
    </row>
    <row r="199" spans="2:11" ht="5.25" customHeight="1">
      <c r="B199" s="267"/>
      <c r="C199" s="264"/>
      <c r="D199" s="264"/>
      <c r="E199" s="264"/>
      <c r="F199" s="264"/>
      <c r="G199" s="247"/>
      <c r="H199" s="264"/>
      <c r="I199" s="264"/>
      <c r="J199" s="264"/>
      <c r="K199" s="288"/>
    </row>
    <row r="200" spans="2:11" ht="15" customHeight="1">
      <c r="B200" s="267"/>
      <c r="C200" s="247" t="s">
        <v>620</v>
      </c>
      <c r="D200" s="247"/>
      <c r="E200" s="247"/>
      <c r="F200" s="266" t="s">
        <v>46</v>
      </c>
      <c r="G200" s="247"/>
      <c r="H200" s="357" t="s">
        <v>631</v>
      </c>
      <c r="I200" s="357"/>
      <c r="J200" s="357"/>
      <c r="K200" s="288"/>
    </row>
    <row r="201" spans="2:11" ht="15" customHeight="1">
      <c r="B201" s="267"/>
      <c r="C201" s="273"/>
      <c r="D201" s="247"/>
      <c r="E201" s="247"/>
      <c r="F201" s="266" t="s">
        <v>47</v>
      </c>
      <c r="G201" s="247"/>
      <c r="H201" s="357" t="s">
        <v>632</v>
      </c>
      <c r="I201" s="357"/>
      <c r="J201" s="357"/>
      <c r="K201" s="288"/>
    </row>
    <row r="202" spans="2:11" ht="15" customHeight="1">
      <c r="B202" s="267"/>
      <c r="C202" s="273"/>
      <c r="D202" s="247"/>
      <c r="E202" s="247"/>
      <c r="F202" s="266" t="s">
        <v>50</v>
      </c>
      <c r="G202" s="247"/>
      <c r="H202" s="357" t="s">
        <v>633</v>
      </c>
      <c r="I202" s="357"/>
      <c r="J202" s="357"/>
      <c r="K202" s="288"/>
    </row>
    <row r="203" spans="2:11" ht="15" customHeight="1">
      <c r="B203" s="267"/>
      <c r="C203" s="247"/>
      <c r="D203" s="247"/>
      <c r="E203" s="247"/>
      <c r="F203" s="266" t="s">
        <v>48</v>
      </c>
      <c r="G203" s="247"/>
      <c r="H203" s="357" t="s">
        <v>634</v>
      </c>
      <c r="I203" s="357"/>
      <c r="J203" s="357"/>
      <c r="K203" s="288"/>
    </row>
    <row r="204" spans="2:11" ht="15" customHeight="1">
      <c r="B204" s="267"/>
      <c r="C204" s="247"/>
      <c r="D204" s="247"/>
      <c r="E204" s="247"/>
      <c r="F204" s="266" t="s">
        <v>49</v>
      </c>
      <c r="G204" s="247"/>
      <c r="H204" s="357" t="s">
        <v>635</v>
      </c>
      <c r="I204" s="357"/>
      <c r="J204" s="357"/>
      <c r="K204" s="288"/>
    </row>
    <row r="205" spans="2:11" ht="15" customHeight="1">
      <c r="B205" s="267"/>
      <c r="C205" s="247"/>
      <c r="D205" s="247"/>
      <c r="E205" s="247"/>
      <c r="F205" s="266"/>
      <c r="G205" s="247"/>
      <c r="H205" s="247"/>
      <c r="I205" s="247"/>
      <c r="J205" s="247"/>
      <c r="K205" s="288"/>
    </row>
    <row r="206" spans="2:11" ht="15" customHeight="1">
      <c r="B206" s="267"/>
      <c r="C206" s="247" t="s">
        <v>576</v>
      </c>
      <c r="D206" s="247"/>
      <c r="E206" s="247"/>
      <c r="F206" s="266" t="s">
        <v>81</v>
      </c>
      <c r="G206" s="247"/>
      <c r="H206" s="357" t="s">
        <v>636</v>
      </c>
      <c r="I206" s="357"/>
      <c r="J206" s="357"/>
      <c r="K206" s="288"/>
    </row>
    <row r="207" spans="2:11" ht="15" customHeight="1">
      <c r="B207" s="267"/>
      <c r="C207" s="273"/>
      <c r="D207" s="247"/>
      <c r="E207" s="247"/>
      <c r="F207" s="266" t="s">
        <v>474</v>
      </c>
      <c r="G207" s="247"/>
      <c r="H207" s="357" t="s">
        <v>475</v>
      </c>
      <c r="I207" s="357"/>
      <c r="J207" s="357"/>
      <c r="K207" s="288"/>
    </row>
    <row r="208" spans="2:11" ht="15" customHeight="1">
      <c r="B208" s="267"/>
      <c r="C208" s="247"/>
      <c r="D208" s="247"/>
      <c r="E208" s="247"/>
      <c r="F208" s="266" t="s">
        <v>472</v>
      </c>
      <c r="G208" s="247"/>
      <c r="H208" s="357" t="s">
        <v>637</v>
      </c>
      <c r="I208" s="357"/>
      <c r="J208" s="357"/>
      <c r="K208" s="288"/>
    </row>
    <row r="209" spans="2:11" ht="15" customHeight="1">
      <c r="B209" s="305"/>
      <c r="C209" s="273"/>
      <c r="D209" s="273"/>
      <c r="E209" s="273"/>
      <c r="F209" s="266" t="s">
        <v>84</v>
      </c>
      <c r="G209" s="252"/>
      <c r="H209" s="356" t="s">
        <v>476</v>
      </c>
      <c r="I209" s="356"/>
      <c r="J209" s="356"/>
      <c r="K209" s="306"/>
    </row>
    <row r="210" spans="2:11" ht="15" customHeight="1">
      <c r="B210" s="305"/>
      <c r="C210" s="273"/>
      <c r="D210" s="273"/>
      <c r="E210" s="273"/>
      <c r="F210" s="266" t="s">
        <v>477</v>
      </c>
      <c r="G210" s="252"/>
      <c r="H210" s="356" t="s">
        <v>428</v>
      </c>
      <c r="I210" s="356"/>
      <c r="J210" s="356"/>
      <c r="K210" s="306"/>
    </row>
    <row r="211" spans="2:11" ht="15" customHeight="1">
      <c r="B211" s="305"/>
      <c r="C211" s="273"/>
      <c r="D211" s="273"/>
      <c r="E211" s="273"/>
      <c r="F211" s="307"/>
      <c r="G211" s="252"/>
      <c r="H211" s="308"/>
      <c r="I211" s="308"/>
      <c r="J211" s="308"/>
      <c r="K211" s="306"/>
    </row>
    <row r="212" spans="2:11" ht="15" customHeight="1">
      <c r="B212" s="305"/>
      <c r="C212" s="247" t="s">
        <v>600</v>
      </c>
      <c r="D212" s="273"/>
      <c r="E212" s="273"/>
      <c r="F212" s="266">
        <v>1</v>
      </c>
      <c r="G212" s="252"/>
      <c r="H212" s="356" t="s">
        <v>638</v>
      </c>
      <c r="I212" s="356"/>
      <c r="J212" s="356"/>
      <c r="K212" s="306"/>
    </row>
    <row r="213" spans="2:11" ht="15" customHeight="1">
      <c r="B213" s="305"/>
      <c r="C213" s="273"/>
      <c r="D213" s="273"/>
      <c r="E213" s="273"/>
      <c r="F213" s="266">
        <v>2</v>
      </c>
      <c r="G213" s="252"/>
      <c r="H213" s="356" t="s">
        <v>639</v>
      </c>
      <c r="I213" s="356"/>
      <c r="J213" s="356"/>
      <c r="K213" s="306"/>
    </row>
    <row r="214" spans="2:11" ht="15" customHeight="1">
      <c r="B214" s="305"/>
      <c r="C214" s="273"/>
      <c r="D214" s="273"/>
      <c r="E214" s="273"/>
      <c r="F214" s="266">
        <v>3</v>
      </c>
      <c r="G214" s="252"/>
      <c r="H214" s="356" t="s">
        <v>640</v>
      </c>
      <c r="I214" s="356"/>
      <c r="J214" s="356"/>
      <c r="K214" s="306"/>
    </row>
    <row r="215" spans="2:11" ht="15" customHeight="1">
      <c r="B215" s="305"/>
      <c r="C215" s="273"/>
      <c r="D215" s="273"/>
      <c r="E215" s="273"/>
      <c r="F215" s="266">
        <v>4</v>
      </c>
      <c r="G215" s="252"/>
      <c r="H215" s="356" t="s">
        <v>641</v>
      </c>
      <c r="I215" s="356"/>
      <c r="J215" s="356"/>
      <c r="K215" s="306"/>
    </row>
    <row r="216" spans="2:11" ht="12.75" customHeight="1">
      <c r="B216" s="309"/>
      <c r="C216" s="310"/>
      <c r="D216" s="310"/>
      <c r="E216" s="310"/>
      <c r="F216" s="310"/>
      <c r="G216" s="310"/>
      <c r="H216" s="310"/>
      <c r="I216" s="310"/>
      <c r="J216" s="310"/>
      <c r="K216" s="311"/>
    </row>
  </sheetData>
  <mergeCells count="77">
    <mergeCell ref="F17:J17"/>
    <mergeCell ref="C3:J3"/>
    <mergeCell ref="C4:J4"/>
    <mergeCell ref="C6:J6"/>
    <mergeCell ref="C7:J7"/>
    <mergeCell ref="C9:J9"/>
    <mergeCell ref="D10:J10"/>
    <mergeCell ref="D11:J11"/>
    <mergeCell ref="D13:J13"/>
    <mergeCell ref="D14:J14"/>
    <mergeCell ref="D15:J15"/>
    <mergeCell ref="F16:J16"/>
    <mergeCell ref="D32:J32"/>
    <mergeCell ref="F18:J18"/>
    <mergeCell ref="F19:J19"/>
    <mergeCell ref="F20:J20"/>
    <mergeCell ref="F21:J21"/>
    <mergeCell ref="C23:J23"/>
    <mergeCell ref="C24:J24"/>
    <mergeCell ref="D25:J25"/>
    <mergeCell ref="D26:J26"/>
    <mergeCell ref="D28:J28"/>
    <mergeCell ref="D29:J29"/>
    <mergeCell ref="D31:J31"/>
    <mergeCell ref="D45:J45"/>
    <mergeCell ref="D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D59:J59"/>
    <mergeCell ref="E46:J46"/>
    <mergeCell ref="E47:J47"/>
    <mergeCell ref="E48:J48"/>
    <mergeCell ref="D49:J49"/>
    <mergeCell ref="C50:J50"/>
    <mergeCell ref="C52:J52"/>
    <mergeCell ref="C53:J53"/>
    <mergeCell ref="C55:J55"/>
    <mergeCell ref="D56:J56"/>
    <mergeCell ref="D57:J57"/>
    <mergeCell ref="D58:J58"/>
    <mergeCell ref="C145:J145"/>
    <mergeCell ref="D60:J60"/>
    <mergeCell ref="D61:J61"/>
    <mergeCell ref="D63:J63"/>
    <mergeCell ref="D64:J64"/>
    <mergeCell ref="D65:J65"/>
    <mergeCell ref="D66:J66"/>
    <mergeCell ref="D67:J67"/>
    <mergeCell ref="D68:J68"/>
    <mergeCell ref="C73:J73"/>
    <mergeCell ref="C100:J100"/>
    <mergeCell ref="C120:J120"/>
    <mergeCell ref="H209:J209"/>
    <mergeCell ref="C163:J163"/>
    <mergeCell ref="C197:J197"/>
    <mergeCell ref="H198:J198"/>
    <mergeCell ref="H200:J200"/>
    <mergeCell ref="H201:J201"/>
    <mergeCell ref="H202:J202"/>
    <mergeCell ref="H203:J203"/>
    <mergeCell ref="H204:J204"/>
    <mergeCell ref="H206:J206"/>
    <mergeCell ref="H207:J207"/>
    <mergeCell ref="H208:J208"/>
    <mergeCell ref="H210:J210"/>
    <mergeCell ref="H212:J212"/>
    <mergeCell ref="H213:J213"/>
    <mergeCell ref="H214:J214"/>
    <mergeCell ref="H215:J215"/>
  </mergeCells>
  <pageMargins left="0.59055118110236227" right="0.59055118110236227" top="0.59055118110236227" bottom="0.59055118110236227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SO-01a - Cesta Za Rybníky...</vt:lpstr>
      <vt:lpstr>VON - Vedlejší a ostatní ...</vt:lpstr>
      <vt:lpstr>Pokyny pro vyplnění</vt:lpstr>
      <vt:lpstr>'Rekapitulace stavby'!Názvy_tisku</vt:lpstr>
      <vt:lpstr>'SO-01a - Cesta Za Rybníky...'!Názvy_tisku</vt:lpstr>
      <vt:lpstr>'VON - Vedlejší a ostatní ...'!Názvy_tisku</vt:lpstr>
      <vt:lpstr>'Pokyny pro vyplnění'!Oblast_tisku</vt:lpstr>
      <vt:lpstr>'Rekapitulace stavby'!Oblast_tisku</vt:lpstr>
      <vt:lpstr>'SO-01a - Cesta Za Rybníky...'!Oblast_tisku</vt:lpstr>
      <vt:lpstr>'VON - Vedlejší a ostatní 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Požárová</dc:creator>
  <cp:lastModifiedBy>petra</cp:lastModifiedBy>
  <cp:lastPrinted>2016-11-08T14:02:39Z</cp:lastPrinted>
  <dcterms:created xsi:type="dcterms:W3CDTF">2016-11-08T13:46:32Z</dcterms:created>
  <dcterms:modified xsi:type="dcterms:W3CDTF">2016-11-08T14:04:02Z</dcterms:modified>
</cp:coreProperties>
</file>